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62FB9174-6511-40FC-BB96-789E92D762BB}" xr6:coauthVersionLast="47" xr6:coauthVersionMax="47" xr10:uidLastSave="{00000000-0000-0000-0000-000000000000}"/>
  <bookViews>
    <workbookView xWindow="-120" yWindow="-120" windowWidth="29040" windowHeight="15720" firstSheet="5" activeTab="11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7" r:id="rId11"/>
    <sheet name="Formato 7 c)" sheetId="18" r:id="rId12"/>
    <sheet name="Formato 7 d)" sheetId="19" r:id="rId13"/>
    <sheet name="Formato 8" sheetId="20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  <externalReference r:id="rId22"/>
  </externalReferences>
  <definedNames>
    <definedName name="ANIO_INFORME">'[1]Info General'!$C$12</definedName>
    <definedName name="ANIO1P">'[1]Info General'!$D$23</definedName>
    <definedName name="ANIO1R">'[1]Info General'!$H$25</definedName>
    <definedName name="ANIO2P">'[1]Info General'!$E$23</definedName>
    <definedName name="ANIO2R">'[1]Info General'!$G$25</definedName>
    <definedName name="ANIO3P">'[1]Info General'!$F$23</definedName>
    <definedName name="ANIO3R">'[1]Info General'!$F$25</definedName>
    <definedName name="ANIO4P">'[1]Info General'!$G$23</definedName>
    <definedName name="ANIO4R">'[1]Info General'!$E$25</definedName>
    <definedName name="ANIO5P">'[1]Info General'!$H$23</definedName>
    <definedName name="ANIO5R">'[1]Info General'!$D$25</definedName>
    <definedName name="ANIO6P">'[1]Info General'!$I$23</definedName>
    <definedName name="ENTE_PUBLICO">'[2]Info General'!$C$6</definedName>
    <definedName name="ENTIDAD">'[1]Info General'!$C$11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7" l="1"/>
  <c r="G156" i="7"/>
  <c r="G155" i="7"/>
  <c r="G154" i="7"/>
  <c r="G153" i="7"/>
  <c r="G152" i="7"/>
  <c r="G150" i="7" s="1"/>
  <c r="G151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G137" i="7" s="1"/>
  <c r="F137" i="7"/>
  <c r="E137" i="7"/>
  <c r="D137" i="7"/>
  <c r="C137" i="7"/>
  <c r="B137" i="7"/>
  <c r="G136" i="7"/>
  <c r="G135" i="7"/>
  <c r="G134" i="7"/>
  <c r="G133" i="7" s="1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 s="1"/>
  <c r="F123" i="7"/>
  <c r="E123" i="7"/>
  <c r="D123" i="7"/>
  <c r="C123" i="7"/>
  <c r="B123" i="7"/>
  <c r="G122" i="7"/>
  <c r="G121" i="7"/>
  <c r="G120" i="7"/>
  <c r="G119" i="7"/>
  <c r="G116" i="7"/>
  <c r="G115" i="7"/>
  <c r="G114" i="7"/>
  <c r="G113" i="7" s="1"/>
  <c r="F113" i="7"/>
  <c r="E113" i="7"/>
  <c r="D113" i="7"/>
  <c r="C113" i="7"/>
  <c r="B113" i="7"/>
  <c r="G103" i="7"/>
  <c r="F103" i="7"/>
  <c r="E103" i="7"/>
  <c r="D103" i="7"/>
  <c r="C103" i="7"/>
  <c r="B103" i="7"/>
  <c r="G93" i="7"/>
  <c r="F93" i="7"/>
  <c r="E93" i="7"/>
  <c r="D93" i="7"/>
  <c r="C93" i="7"/>
  <c r="B93" i="7"/>
  <c r="G85" i="7"/>
  <c r="G84" i="7" s="1"/>
  <c r="F85" i="7"/>
  <c r="F84" i="7" s="1"/>
  <c r="E85" i="7"/>
  <c r="E84" i="7" s="1"/>
  <c r="D85" i="7"/>
  <c r="D84" i="7" s="1"/>
  <c r="C85" i="7"/>
  <c r="C84" i="7" s="1"/>
  <c r="B85" i="7"/>
  <c r="B84" i="7"/>
  <c r="G82" i="7"/>
  <c r="G81" i="7"/>
  <c r="G80" i="7"/>
  <c r="G79" i="7"/>
  <c r="G78" i="7"/>
  <c r="G77" i="7"/>
  <c r="G76" i="7"/>
  <c r="G75" i="7" s="1"/>
  <c r="F75" i="7"/>
  <c r="E75" i="7"/>
  <c r="D75" i="7"/>
  <c r="C75" i="7"/>
  <c r="B75" i="7"/>
  <c r="G73" i="7"/>
  <c r="G72" i="7"/>
  <c r="G71" i="7"/>
  <c r="F71" i="7"/>
  <c r="F9" i="7" s="1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8" i="7"/>
  <c r="F58" i="7"/>
  <c r="E58" i="7"/>
  <c r="D58" i="7"/>
  <c r="C58" i="7"/>
  <c r="B58" i="7"/>
  <c r="G48" i="7"/>
  <c r="F48" i="7"/>
  <c r="E48" i="7"/>
  <c r="D48" i="7"/>
  <c r="C48" i="7"/>
  <c r="B48" i="7"/>
  <c r="G38" i="7"/>
  <c r="F38" i="7"/>
  <c r="E38" i="7"/>
  <c r="D38" i="7"/>
  <c r="C38" i="7"/>
  <c r="B38" i="7"/>
  <c r="G28" i="7"/>
  <c r="F28" i="7"/>
  <c r="E28" i="7"/>
  <c r="D28" i="7"/>
  <c r="C28" i="7"/>
  <c r="B28" i="7"/>
  <c r="G18" i="7"/>
  <c r="F18" i="7"/>
  <c r="E18" i="7"/>
  <c r="D18" i="7"/>
  <c r="C18" i="7"/>
  <c r="B18" i="7"/>
  <c r="G10" i="7"/>
  <c r="F10" i="7"/>
  <c r="E10" i="7"/>
  <c r="D10" i="7"/>
  <c r="C10" i="7"/>
  <c r="C9" i="7" s="1"/>
  <c r="C159" i="7" s="1"/>
  <c r="B10" i="7"/>
  <c r="B9" i="7" s="1"/>
  <c r="B159" i="7" s="1"/>
  <c r="E9" i="7"/>
  <c r="D9" i="7"/>
  <c r="G6" i="19"/>
  <c r="F6" i="19"/>
  <c r="E6" i="19"/>
  <c r="G9" i="7" l="1"/>
  <c r="G159" i="7" s="1"/>
  <c r="D159" i="7"/>
  <c r="F159" i="7"/>
  <c r="E159" i="7"/>
  <c r="G6" i="18"/>
  <c r="G30" i="18" s="1"/>
  <c r="E30" i="18" l="1"/>
  <c r="F30" i="18"/>
  <c r="F6" i="18"/>
  <c r="E6" i="18"/>
  <c r="C29" i="17"/>
  <c r="C7" i="17"/>
  <c r="B29" i="17"/>
  <c r="B7" i="17"/>
  <c r="D31" i="16"/>
  <c r="D7" i="16"/>
  <c r="C31" i="16"/>
  <c r="B31" i="16"/>
  <c r="B21" i="16"/>
  <c r="D21" i="16"/>
  <c r="C21" i="16"/>
  <c r="C7" i="16"/>
  <c r="B7" i="16"/>
  <c r="A4" i="4" l="1"/>
  <c r="C6" i="17"/>
  <c r="D6" i="17" s="1"/>
  <c r="E6" i="17" s="1"/>
  <c r="F6" i="17" s="1"/>
  <c r="G6" i="17" s="1"/>
  <c r="C6" i="16"/>
  <c r="D6" i="16" s="1"/>
  <c r="E6" i="16" s="1"/>
  <c r="F6" i="16" s="1"/>
  <c r="G6" i="16" s="1"/>
  <c r="B6" i="3"/>
  <c r="F6" i="2"/>
  <c r="E6" i="2"/>
  <c r="F9" i="2" l="1"/>
  <c r="C17" i="2"/>
  <c r="A5" i="10" l="1"/>
  <c r="A5" i="9"/>
  <c r="A5" i="8"/>
  <c r="A4" i="6"/>
  <c r="A4" i="5"/>
  <c r="A4" i="3"/>
  <c r="A2" i="15"/>
  <c r="A2" i="14" l="1"/>
  <c r="A2" i="13"/>
  <c r="A2" i="12"/>
  <c r="A2" i="11"/>
  <c r="A2" i="10"/>
  <c r="A2" i="9"/>
  <c r="A2" i="8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30" i="8"/>
  <c r="D30" i="8"/>
  <c r="E30" i="8"/>
  <c r="F30" i="8"/>
  <c r="F51" i="8" s="1"/>
  <c r="G30" i="8"/>
  <c r="B30" i="8"/>
  <c r="G9" i="8"/>
  <c r="C9" i="8"/>
  <c r="D9" i="8"/>
  <c r="E9" i="8"/>
  <c r="F9" i="8"/>
  <c r="B9" i="8"/>
  <c r="G74" i="6"/>
  <c r="G73" i="6"/>
  <c r="G75" i="6" s="1"/>
  <c r="G68" i="6"/>
  <c r="G67" i="6" s="1"/>
  <c r="G61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49" i="5"/>
  <c r="D48" i="5"/>
  <c r="C49" i="5"/>
  <c r="C48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9" i="2"/>
  <c r="E47" i="2" s="1"/>
  <c r="E59" i="2" s="1"/>
  <c r="C60" i="2"/>
  <c r="B60" i="2"/>
  <c r="C41" i="2"/>
  <c r="B41" i="2"/>
  <c r="C38" i="2"/>
  <c r="F79" i="2" l="1"/>
  <c r="C9" i="9"/>
  <c r="E51" i="8"/>
  <c r="E79" i="2"/>
  <c r="E81" i="2" s="1"/>
  <c r="F47" i="2"/>
  <c r="F59" i="2" s="1"/>
  <c r="F81" i="2" s="1"/>
  <c r="K20" i="4"/>
  <c r="E20" i="4"/>
  <c r="I20" i="4"/>
  <c r="C43" i="9"/>
  <c r="B43" i="9"/>
  <c r="D9" i="9"/>
  <c r="E9" i="9"/>
  <c r="G9" i="9"/>
  <c r="B9" i="9"/>
  <c r="D43" i="9"/>
  <c r="E43" i="9"/>
  <c r="G43" i="9"/>
  <c r="B51" i="8"/>
  <c r="D51" i="8"/>
  <c r="C51" i="8"/>
  <c r="G51" i="8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C70" i="6"/>
  <c r="F70" i="6"/>
  <c r="G45" i="6"/>
  <c r="G65" i="6" s="1"/>
  <c r="G16" i="6"/>
  <c r="G41" i="6" s="1"/>
  <c r="G37" i="6"/>
  <c r="B70" i="6" l="1"/>
  <c r="C77" i="9"/>
  <c r="G77" i="9"/>
  <c r="E77" i="9"/>
  <c r="D77" i="9"/>
  <c r="B77" i="9"/>
  <c r="F77" i="9"/>
  <c r="G42" i="6"/>
  <c r="G70" i="6"/>
  <c r="B38" i="2" l="1"/>
  <c r="C31" i="2"/>
  <c r="B31" i="2"/>
  <c r="C25" i="2"/>
  <c r="B25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<sst xmlns="http://schemas.openxmlformats.org/spreadsheetml/2006/main" count="1046" uniqueCount="598">
  <si>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</si>
  <si>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</si>
  <si>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</si>
  <si>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</si>
  <si>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</si>
  <si>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</si>
  <si>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</si>
  <si>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</si>
  <si>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</si>
  <si>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</si>
  <si>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</si>
  <si>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</si>
  <si>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</si>
  <si>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</si>
  <si>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</si>
  <si>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</si>
  <si>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</si>
  <si>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</si>
  <si>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</si>
  <si>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</si>
  <si>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</si>
  <si>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</si>
  <si>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</si>
  <si>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</si>
  <si>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</si>
  <si>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</si>
  <si>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</si>
  <si>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</si>
  <si>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</si>
  <si>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</si>
  <si>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</si>
  <si>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</si>
  <si>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</si>
  <si>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</si>
  <si>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</si>
  <si>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</si>
  <si>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</si>
  <si>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</si>
  <si>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</si>
  <si>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</si>
  <si>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</si>
  <si>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</si>
  <si>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</si>
  <si>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</si>
  <si>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</si>
  <si>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</si>
  <si>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</si>
  <si>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</si>
  <si>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</si>
  <si>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</si>
  <si>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</si>
  <si>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</si>
  <si>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</si>
  <si>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</si>
  <si>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</si>
  <si>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</si>
  <si>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</si>
  <si>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</si>
  <si>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</si>
  <si>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</si>
  <si>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</si>
  <si>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</si>
  <si>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</si>
  <si>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</si>
  <si>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</si>
  <si>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</si>
  <si>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</si>
  <si>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</si>
  <si>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</si>
  <si>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</si>
  <si>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</si>
  <si>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</si>
  <si>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</si>
  <si>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</si>
  <si>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</si>
  <si>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</si>
  <si>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</si>
  <si>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</si>
  <si>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</si>
  <si>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</si>
  <si>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</si>
  <si>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</si>
  <si>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</si>
  <si>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</si>
  <si>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</si>
  <si>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</si>
  <si>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</si>
  <si>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</si>
  <si>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</si>
  <si>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</si>
  <si>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</si>
  <si>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</si>
  <si>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</si>
  <si>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</si>
  <si>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</si>
  <si>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</si>
  <si>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</si>
  <si>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</si>
  <si>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</si>
  <si>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</si>
  <si>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</si>
  <si>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</si>
  <si>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</si>
  <si>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</si>
  <si>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</si>
  <si>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</si>
  <si>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</si>
  <si>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</si>
  <si>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</si>
  <si>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</si>
  <si>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</si>
  <si>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</si>
  <si>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</si>
  <si>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</si>
  <si>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</si>
  <si>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</si>
  <si>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</si>
  <si>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</si>
  <si>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</si>
  <si>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</si>
  <si>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</si>
  <si>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</si>
  <si>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</si>
  <si>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</si>
  <si>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</si>
  <si>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</si>
  <si>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</si>
  <si>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</si>
  <si>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</si>
  <si>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</si>
  <si>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</si>
  <si>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</si>
  <si>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</si>
  <si>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</si>
  <si>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</si>
  <si>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</si>
  <si>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</si>
  <si>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</si>
  <si>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</si>
  <si>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</si>
  <si>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</si>
  <si>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</si>
  <si>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</si>
  <si>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</si>
  <si>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</si>
  <si>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</si>
  <si>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</si>
  <si>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</si>
  <si>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</si>
  <si>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</si>
  <si>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</si>
  <si>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</si>
  <si>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</si>
  <si>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</si>
  <si>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</si>
  <si>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</si>
  <si>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</si>
  <si>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</si>
  <si>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</si>
  <si>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</si>
  <si>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</si>
  <si>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</si>
  <si>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</si>
  <si>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</si>
  <si>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</si>
  <si>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</si>
  <si>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</si>
  <si>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</si>
  <si>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</si>
  <si>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</si>
  <si>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</si>
  <si>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</si>
  <si>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</si>
  <si>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</si>
  <si>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</si>
  <si>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</si>
  <si>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</si>
  <si>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</si>
  <si>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</si>
  <si>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</si>
  <si>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</si>
  <si>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</si>
  <si>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</si>
  <si>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</si>
  <si>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</si>
  <si>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</si>
  <si>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</si>
  <si>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</si>
  <si>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</si>
  <si>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</si>
  <si>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</si>
  <si>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</si>
  <si>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</si>
  <si>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</si>
  <si>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</si>
  <si>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</si>
  <si>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</si>
  <si>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</si>
  <si>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</si>
  <si>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</si>
  <si>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</si>
  <si>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</si>
  <si>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</si>
  <si>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</si>
  <si>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</si>
  <si>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</si>
  <si>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</si>
  <si>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</si>
  <si>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</si>
  <si>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</si>
  <si>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</si>
  <si>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</si>
  <si>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</si>
  <si>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</si>
  <si>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</si>
  <si>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</si>
  <si>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</si>
  <si>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</si>
  <si>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</si>
  <si>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</si>
  <si>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</si>
  <si>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</si>
  <si>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</si>
  <si>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</si>
  <si>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</si>
  <si>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</si>
  <si>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</si>
  <si>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</si>
  <si>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</si>
  <si>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</si>
  <si>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</si>
  <si>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</si>
  <si>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</si>
  <si>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</si>
  <si>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</si>
  <si>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</si>
  <si>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</si>
  <si>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</si>
  <si>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</si>
  <si>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</si>
  <si>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</si>
  <si>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</si>
  <si>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</si>
  <si>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</si>
  <si>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</si>
  <si>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</si>
  <si>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</si>
  <si>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</si>
  <si>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</si>
  <si>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</si>
  <si>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</si>
  <si>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</si>
  <si>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</si>
  <si>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</si>
  <si>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</si>
  <si>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</si>
  <si>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</si>
  <si>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</si>
  <si>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</si>
  <si>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</si>
  <si>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</si>
  <si>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</si>
  <si>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</si>
  <si>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</si>
  <si>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</si>
  <si>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</si>
  <si>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</si>
  <si>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</si>
  <si>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</si>
  <si>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</si>
  <si>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</si>
  <si>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</si>
  <si>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</si>
  <si>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</si>
  <si>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</si>
  <si>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</si>
  <si>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</si>
  <si>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</si>
  <si>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</si>
  <si>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</si>
  <si>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</si>
  <si>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</si>
  <si>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</si>
  <si>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</si>
  <si>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</si>
  <si>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</si>
  <si>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</si>
  <si>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</si>
  <si>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</si>
  <si>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</si>
  <si>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</si>
  <si>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</si>
  <si>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</si>
  <si>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</si>
  <si>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</si>
  <si>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</si>
  <si>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</si>
  <si>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</si>
  <si>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</si>
  <si>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</si>
  <si>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</si>
  <si>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</si>
  <si>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</si>
  <si>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</si>
  <si>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</si>
  <si>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</si>
  <si>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</si>
  <si>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</si>
  <si>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</si>
  <si>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</si>
  <si>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</si>
  <si>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</si>
  <si>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</si>
  <si>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</si>
  <si>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</si>
  <si>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</si>
  <si>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</si>
  <si>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</si>
  <si>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</si>
  <si>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</si>
  <si>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</si>
  <si>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</si>
  <si>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</si>
  <si>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</si>
  <si>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</si>
  <si>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</si>
  <si>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</si>
  <si>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</si>
  <si>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</si>
  <si>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</si>
  <si>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</si>
  <si>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</si>
  <si>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</si>
  <si>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</si>
  <si>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</si>
  <si>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</si>
  <si>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</si>
  <si>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</si>
  <si>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</si>
  <si>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</si>
  <si>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</si>
  <si>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</si>
  <si>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</si>
  <si>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</si>
  <si>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</si>
  <si>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</si>
  <si>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</si>
  <si>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</si>
  <si>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</si>
  <si>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</si>
  <si>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</si>
  <si>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</si>
  <si>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</si>
  <si>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</si>
  <si>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</si>
  <si>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</si>
  <si>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</si>
  <si>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</si>
  <si>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</si>
  <si>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</si>
  <si>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</si>
  <si>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</si>
  <si>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</si>
  <si>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</si>
  <si>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</si>
  <si>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</si>
  <si>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</si>
  <si>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</si>
  <si>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</si>
  <si>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</si>
  <si>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</si>
  <si>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</si>
  <si>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</si>
  <si>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</si>
  <si>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</si>
  <si>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</si>
  <si>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</si>
  <si>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</si>
  <si>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</si>
  <si>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</si>
  <si>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</si>
  <si>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</si>
  <si>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</si>
  <si>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</si>
  <si>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</si>
  <si>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</si>
  <si>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</si>
  <si>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</si>
  <si>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</si>
  <si>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</si>
  <si>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</si>
  <si>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</si>
  <si>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</si>
  <si>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</si>
  <si>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</si>
  <si>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</si>
  <si>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</si>
  <si>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</si>
  <si>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</si>
  <si>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</si>
  <si>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</si>
  <si>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</si>
  <si>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</si>
  <si>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</si>
  <si>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</si>
  <si>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</si>
  <si>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</si>
  <si>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</si>
  <si>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</si>
  <si>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</si>
  <si>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</si>
  <si>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</si>
  <si>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</si>
  <si>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</si>
  <si>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</si>
  <si>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</si>
  <si>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</si>
  <si>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</si>
  <si>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</si>
  <si>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</si>
  <si>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</si>
  <si>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</si>
  <si>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</si>
  <si>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</si>
  <si>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</si>
  <si>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</si>
  <si>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</si>
  <si>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</si>
  <si>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</si>
  <si>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</si>
  <si>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</si>
  <si>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</si>
  <si>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</si>
  <si>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</si>
  <si>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</si>
  <si>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</si>
  <si>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</si>
  <si>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</si>
  <si>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</si>
  <si>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</si>
  <si>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</si>
  <si>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</si>
  <si>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</si>
  <si>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</si>
  <si>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</si>
  <si>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</si>
  <si>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</si>
  <si>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</si>
  <si>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</si>
  <si>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</si>
  <si>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</si>
  <si>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</si>
  <si>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</si>
  <si>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</si>
  <si>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</si>
  <si>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</si>
  <si>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</si>
  <si>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</si>
  <si>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</si>
  <si>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</si>
  <si>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</si>
  <si>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</si>
  <si>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</si>
  <si>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</si>
  <si>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</si>
  <si>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</si>
  <si>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</si>
  <si>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</si>
  <si>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</si>
  <si>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</si>
  <si>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</si>
  <si>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</si>
  <si>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</si>
  <si>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</si>
  <si>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</si>
  <si>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</si>
  <si>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</si>
  <si>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</si>
  <si>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</si>
  <si>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</si>
  <si>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</si>
  <si>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</si>
  <si>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</si>
  <si>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</si>
  <si>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</si>
  <si>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</si>
  <si>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</si>
  <si>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</si>
  <si>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</si>
  <si>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</si>
  <si>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</si>
  <si>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</si>
  <si>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</si>
  <si>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</si>
  <si>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</si>
  <si>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</si>
  <si>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</si>
  <si>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</si>
  <si>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</si>
  <si>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</si>
  <si>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</si>
  <si>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</si>
  <si>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</si>
  <si>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</si>
  <si>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</si>
  <si>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</si>
  <si>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</si>
  <si>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</si>
  <si>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</si>
  <si>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</si>
  <si>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</si>
  <si>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</si>
  <si>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</si>
  <si>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</si>
  <si>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</si>
  <si>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</si>
  <si>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</si>
  <si>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</si>
  <si>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</si>
  <si>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</si>
  <si>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</si>
  <si>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</si>
  <si>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</si>
  <si>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SISTEMA MUNICIPAL PARA EL DESARRROLLO INTEGRAL DE LA FAMILIA DE SAN FELIPE GUANAJUATO, Gobierno del Estado de Guanajuato (a)</t>
  </si>
  <si>
    <t>31120M29D010000 PRESIDENCIA EJECUTIVA</t>
  </si>
  <si>
    <t>31120M29D020000 DIRECCION GENERAL</t>
  </si>
  <si>
    <t>31120M29D030100 PRESUPUESTO Y CONTABILIDAD</t>
  </si>
  <si>
    <t>31120M29D030200 RECURSOS HUMANOS</t>
  </si>
  <si>
    <t>31120M29D040000 COORDINACION DE ASISTENCIA JURIDICA</t>
  </si>
  <si>
    <t>31120M29D050000 PROCURADURIA AUXILIAR DE PROTECCION NNA</t>
  </si>
  <si>
    <t>31120M29D060000 TRABAJO SOCIAL</t>
  </si>
  <si>
    <t>31120M29D070100 ATENCION DE SALUD PREVENTIVA</t>
  </si>
  <si>
    <t>31120M29D070200 RED MOVIL, SALUD Y BIENESTAR COMUNITARIO</t>
  </si>
  <si>
    <t>31120M29D080000 COORDINACION DE PSICOLOGIA</t>
  </si>
  <si>
    <t>31120M29D090000 COORDINACION DE ATENCION ADULTOS MAYORES</t>
  </si>
  <si>
    <t>31120M29D100100 ORIENTACION ALIMENTARIA</t>
  </si>
  <si>
    <t>31120M29D100200 ASISTENCIA ALIMENTARIA</t>
  </si>
  <si>
    <t>31120M29D110100 ATCION INFANCIA Y HABILIDADES PARENTALES</t>
  </si>
  <si>
    <t>31120M29D120100 REHABILITACION PERSONAS CON DISCAPACIDAD</t>
  </si>
  <si>
    <t>31120M29D120200 INCLUSION A LA VIDA</t>
  </si>
  <si>
    <t>31120M29D130000 CENTRO ASISTENCIAL DESARROLLO INFANTIL</t>
  </si>
  <si>
    <t>31120M29D140100 CONTROL PATRIMONIAL</t>
  </si>
  <si>
    <t>31120M29D140200 UNIDADES PRODUCTIVAS</t>
  </si>
  <si>
    <t>Bajo protesta de decir verdad declaramos de los formatos de la LDF son correctos y responsabilidad del ente emisor</t>
  </si>
  <si>
    <t>Disposiciones del Periodo</t>
  </si>
  <si>
    <t>Pago de Comisiones y demás costos asociados durante el Periodo</t>
  </si>
  <si>
    <t>Monto de la inversión pactado</t>
  </si>
  <si>
    <t>Plazo pactado</t>
  </si>
  <si>
    <t>Estimado</t>
  </si>
  <si>
    <t xml:space="preserve">   Concepto</t>
  </si>
  <si>
    <t>31 de diciembre de 2025</t>
  </si>
  <si>
    <t>a. Resultado del Ejercicio (Ahorro/Desahorro)</t>
  </si>
  <si>
    <t>Denominación de la Deuda Pública y Otros Pasivos</t>
  </si>
  <si>
    <t>Amortizaciones del Periodo</t>
  </si>
  <si>
    <t>Revaluaciones, Reclasificaciones y Otros Ajustes</t>
  </si>
  <si>
    <t>Saldo Final del Periodo</t>
  </si>
  <si>
    <t>Pago de Intereses del Periodo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</si>
  <si>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</si>
  <si>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</si>
  <si>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</si>
  <si>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</si>
  <si>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</si>
  <si>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</si>
  <si>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31 de 
marzo de 2026
</t>
  </si>
  <si>
    <t>Monto pagado 
de la inversión 
actualizado al 
31 de marzo de 
2026</t>
  </si>
  <si>
    <t>Saldo pendiente 
por pagar de la 
inversión al 31 
de marzo de 
2026</t>
  </si>
  <si>
    <t>Diferencia</t>
  </si>
  <si>
    <t>Subejercicio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</si>
  <si>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</si>
  <si>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</si>
  <si>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</si>
  <si>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</si>
  <si>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</si>
  <si>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</si>
  <si>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</si>
  <si>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</si>
  <si>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</si>
  <si>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</si>
  <si>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</si>
  <si>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</si>
  <si>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</si>
  <si>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</si>
  <si>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</si>
  <si>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</si>
  <si>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A.     Servicios Personales</t>
  </si>
  <si>
    <t>B.     Materiales y Suministros</t>
  </si>
  <si>
    <t>E.     Bienes Muebles, Inmuebles e Intangibles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</si>
  <si>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</si>
  <si>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</si>
  <si>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</si>
  <si>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</si>
  <si>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Al 31 de Diciembre de 2025 y al 30 de junio de 2026 (b)</t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</si>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</sst>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dd/mm/yyyy;@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Protection="1">
      <protection locked="0"/>
    </xf>
    <xf numFmtId="0" fontId="0" fillId="0" borderId="0" xfId="0"/>
    <xf numFmtId="4" fontId="0" fillId="0" borderId="14" xfId="0" applyNumberFormat="1" applyFont="1" applyBorder="1" applyAlignment="1">
      <alignment vertical="center"/>
    </xf>
    <xf numFmtId="41" fontId="2" fillId="0" borderId="14" xfId="1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/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1" fontId="2" fillId="0" borderId="14" xfId="0" applyNumberFormat="1" applyFont="1" applyBorder="1" applyAlignment="1" applyProtection="1">
      <alignment horizontal="right" vertical="top"/>
      <protection locked="0"/>
    </xf>
    <xf numFmtId="1" fontId="1" fillId="3" borderId="14" xfId="1" applyNumberFormat="1" applyFont="1" applyFill="1" applyBorder="1" applyAlignment="1" applyProtection="1">
      <alignment vertical="center"/>
      <protection locked="0"/>
    </xf>
    <xf numFmtId="1" fontId="1" fillId="3" borderId="14" xfId="43" applyNumberFormat="1" applyFont="1" applyFill="1" applyBorder="1" applyAlignment="1" applyProtection="1">
      <alignment vertical="center"/>
      <protection locked="0"/>
    </xf>
    <xf numFmtId="1" fontId="0" fillId="3" borderId="14" xfId="43" applyNumberFormat="1" applyFont="1" applyFill="1" applyBorder="1" applyAlignment="1" applyProtection="1">
      <alignment vertical="center"/>
      <protection locked="0"/>
    </xf>
    <xf numFmtId="1" fontId="0" fillId="0" borderId="14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>
      <alignment horizontal="center" vertical="center"/>
    </xf>
    <xf numFmtId="1" fontId="2" fillId="0" borderId="8" xfId="0" applyNumberFormat="1" applyFont="1" applyBorder="1" applyAlignment="1">
      <alignment horizontal="right" vertical="center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0" fillId="3" borderId="14" xfId="85" applyNumberFormat="1" applyFont="1" applyFill="1" applyBorder="1" applyAlignment="1" applyProtection="1">
      <alignment vertical="center"/>
      <protection locked="0"/>
    </xf>
    <xf numFmtId="165" fontId="1" fillId="3" borderId="14" xfId="85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1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center"/>
    </xf>
    <xf numFmtId="0" fontId="2" fillId="0" borderId="14" xfId="0" applyFont="1" applyBorder="1"/>
    <xf numFmtId="0" fontId="0" fillId="0" borderId="14" xfId="0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 indent="1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87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10" fontId="0" fillId="0" borderId="14" xfId="87" applyNumberFormat="1" applyFont="1" applyBorder="1" applyAlignment="1">
      <alignment horizontal="center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4" fontId="24" fillId="0" borderId="18" xfId="0" applyNumberFormat="1" applyFont="1" applyBorder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top" wrapText="1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4" fontId="24" fillId="0" borderId="0" xfId="0" applyNumberFormat="1" applyFont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center" wrapText="1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20" fillId="0" borderId="14" xfId="3" applyNumberFormat="1" applyFont="1" applyBorder="1" applyAlignment="1" applyProtection="1">
      <alignment vertical="top"/>
      <protection locked="0"/>
    </xf>
    <xf numFmtId="3" fontId="20" fillId="0" borderId="14" xfId="3" applyNumberFormat="1" applyFont="1" applyBorder="1" applyAlignment="1" applyProtection="1">
      <alignment vertical="top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89">
    <cellStyle name="Millares" xfId="1" builtinId="3"/>
    <cellStyle name="Millares 10" xfId="24" xr:uid="{99A730CF-0B7C-464C-A036-F2D10BA9072E}"/>
    <cellStyle name="Millares 10 2" xfId="64" xr:uid="{8FCF7B65-3D1C-44B6-B19F-85BA4A4A0106}"/>
    <cellStyle name="Millares 10 2 2" xfId="13" xr:uid="{D6CEBAFD-068C-440E-B62B-FC6E5EF277FF}"/>
    <cellStyle name="Millares 10 2 2 2" xfId="34" xr:uid="{070B9B0E-1F36-4EFD-B472-2C1820C8398F}"/>
    <cellStyle name="Millares 10 2 2 2 2" xfId="73" xr:uid="{51D39EB6-8A0E-4A41-86E4-473E189329CA}"/>
    <cellStyle name="Millares 10 2 2 3" xfId="55" xr:uid="{C2FAA173-AB74-400B-9FAD-E38DD4A21BD7}"/>
    <cellStyle name="Millares 11" xfId="10" xr:uid="{FCEF2059-CEBF-4AFC-B88C-D31EFA0CCCDF}"/>
    <cellStyle name="Millares 11 2" xfId="31" xr:uid="{7B680E97-E3DA-4589-B891-BF5D2E3A3B96}"/>
    <cellStyle name="Millares 11 2 2" xfId="70" xr:uid="{D524C04F-E887-4AFF-83FF-1033A0B52970}"/>
    <cellStyle name="Millares 11 3" xfId="52" xr:uid="{B501F90D-15C6-4B12-ACF5-696825F4AB26}"/>
    <cellStyle name="Millares 12" xfId="5" xr:uid="{99851EFD-96B5-4D25-AD3E-5527643FADC7}"/>
    <cellStyle name="Millares 12 2" xfId="26" xr:uid="{D0CC3509-8F86-4F35-BFD9-B2E961366535}"/>
    <cellStyle name="Millares 12 2 2" xfId="65" xr:uid="{30B37258-742A-4723-B2BA-1078D98A62F1}"/>
    <cellStyle name="Millares 12 3" xfId="47" xr:uid="{1ABD08D5-B672-4C96-8BFF-672698962498}"/>
    <cellStyle name="Millares 13" xfId="4" xr:uid="{BA42CB08-9AF3-4F93-81E8-F91834FEB2EC}"/>
    <cellStyle name="Millares 13 2" xfId="46" xr:uid="{0FE32134-4FDF-4735-9693-6A68F5CBD23C}"/>
    <cellStyle name="Millares 14" xfId="42" xr:uid="{71AC1490-17E8-4362-AE87-333FB5278592}"/>
    <cellStyle name="Millares 14 2" xfId="81" xr:uid="{9CE42600-96CF-4510-BD25-66FF35F91F35}"/>
    <cellStyle name="Millares 15" xfId="7" xr:uid="{6197A840-FB14-4A4F-94B0-A7B9EF71EDD1}"/>
    <cellStyle name="Millares 15 2" xfId="28" xr:uid="{2699ECAA-7337-4D41-8384-F1BD527A9BAF}"/>
    <cellStyle name="Millares 15 2 2" xfId="67" xr:uid="{463E4745-3981-4A3A-9A0B-D6F9ACD8BA39}"/>
    <cellStyle name="Millares 15 3" xfId="49" xr:uid="{4C0FF7AB-E833-4157-BBEB-F276B008FB53}"/>
    <cellStyle name="Millares 16" xfId="8" xr:uid="{A3EBD8C7-F8BD-412A-9656-EA0A5ED76BE5}"/>
    <cellStyle name="Millares 16 2" xfId="29" xr:uid="{FF65FCC6-D935-499E-B94A-B4EB1797CAC3}"/>
    <cellStyle name="Millares 16 2 2" xfId="68" xr:uid="{8E9D2D54-4D40-4D33-B2C4-AAE5A8C18FF1}"/>
    <cellStyle name="Millares 16 3" xfId="50" xr:uid="{41C91667-D949-4349-B9E4-48CCFC94E175}"/>
    <cellStyle name="Millares 17" xfId="11" xr:uid="{8213A910-D079-4AA8-85B4-3791F3B53F92}"/>
    <cellStyle name="Millares 17 2" xfId="32" xr:uid="{D080936C-AFC1-4259-8123-38EF3E621D56}"/>
    <cellStyle name="Millares 17 2 2" xfId="71" xr:uid="{78D72E3A-7BDC-4C26-B8CA-7DF77B3B0947}"/>
    <cellStyle name="Millares 17 3" xfId="53" xr:uid="{700D69EC-F2E9-4E5A-95DC-F4F60A6393A8}"/>
    <cellStyle name="Millares 18" xfId="6" xr:uid="{B3FFEFF5-B4C6-4D03-B488-718EEF0441B5}"/>
    <cellStyle name="Millares 18 2" xfId="27" xr:uid="{E0DD88D2-1FC8-420D-90A0-B22CD33DBA68}"/>
    <cellStyle name="Millares 18 2 2" xfId="66" xr:uid="{E32FB940-B6B8-4209-BF18-68D0C1545327}"/>
    <cellStyle name="Millares 18 3" xfId="48" xr:uid="{344BBFE4-E7CA-4CF0-9B1B-CED019348818}"/>
    <cellStyle name="Millares 19" xfId="9" xr:uid="{44E67CF6-51C4-43B9-AB80-F3F3D5A26D51}"/>
    <cellStyle name="Millares 19 2" xfId="30" xr:uid="{D045572E-8452-4A2E-A42E-518806B197B7}"/>
    <cellStyle name="Millares 19 2 2" xfId="69" xr:uid="{8ED17C0D-1D1A-4DEF-8988-D94F98DCFDE9}"/>
    <cellStyle name="Millares 19 3" xfId="51" xr:uid="{D4E5ED38-2383-43B0-9C5E-AA597FE77F90}"/>
    <cellStyle name="Millares 2" xfId="14" xr:uid="{C0C24102-953C-4987-A003-1EB3A2912AD3}"/>
    <cellStyle name="Millares 2 2" xfId="35" xr:uid="{1F173B43-5B12-461E-8CCF-4D65A9CCD95E}"/>
    <cellStyle name="Millares 2 2 2" xfId="74" xr:uid="{63EA95AE-10EF-4CD9-B63F-6A8B78975176}"/>
    <cellStyle name="Millares 2 3" xfId="56" xr:uid="{9736B79D-9228-447B-AA85-138134EF8B69}"/>
    <cellStyle name="Millares 20" xfId="12" xr:uid="{B361F556-F048-43D7-89EB-EEE58312514C}"/>
    <cellStyle name="Millares 20 2" xfId="33" xr:uid="{1C226FF1-A098-42FF-B0BA-ADE012811D69}"/>
    <cellStyle name="Millares 20 2 2" xfId="72" xr:uid="{869B9B47-7F86-423E-B03B-2320C1800B9C}"/>
    <cellStyle name="Millares 20 3" xfId="54" xr:uid="{754E0A8C-EE56-4D92-945B-6CAEA5A4CDBA}"/>
    <cellStyle name="Millares 21" xfId="43" xr:uid="{7416A604-1E95-406A-B3CF-1AF9105396E5}"/>
    <cellStyle name="Millares 21 2" xfId="82" xr:uid="{3DC794E5-5000-4682-80D5-6B7B8501F72E}"/>
    <cellStyle name="Millares 22" xfId="44" xr:uid="{485A9323-E0C7-43F0-ACFD-736E792F010B}"/>
    <cellStyle name="Millares 23" xfId="45" xr:uid="{97E34FE5-C9D6-4BE3-B8C3-F7CC8965FC20}"/>
    <cellStyle name="Millares 24" xfId="83" xr:uid="{3D16D4BC-A4CB-4301-BB79-287240E92C03}"/>
    <cellStyle name="Millares 25" xfId="85" xr:uid="{B821D135-8381-47BC-899D-D1851F53D4CB}"/>
    <cellStyle name="Millares 26" xfId="86" xr:uid="{BF1D02E9-A0F0-4E74-9F68-1ECF4060FF91}"/>
    <cellStyle name="Millares 27" xfId="88" xr:uid="{0F25CD81-8DE8-4326-9053-D3C2E0F3B7A2}"/>
    <cellStyle name="Millares 3" xfId="17" xr:uid="{8C86EF75-C858-4425-91F7-02D95CE3CA05}"/>
    <cellStyle name="Millares 3 2" xfId="36" xr:uid="{86E00D86-C85C-4748-842A-7B9DB0533CF8}"/>
    <cellStyle name="Millares 3 2 2" xfId="75" xr:uid="{7C51DEB8-2823-4517-BDDB-19CEF5765CCC}"/>
    <cellStyle name="Millares 3 3" xfId="57" xr:uid="{CD794E96-D20F-4668-8C40-8177E0BBA1D2}"/>
    <cellStyle name="Millares 4" xfId="18" xr:uid="{3E4C4757-42DE-4814-BC16-24E0B1062390}"/>
    <cellStyle name="Millares 4 2" xfId="37" xr:uid="{F6701622-2A3F-48C7-A46D-30E860FA7C5C}"/>
    <cellStyle name="Millares 4 2 2" xfId="76" xr:uid="{0A9F03F8-2ECA-44EA-94B9-89103D34AB06}"/>
    <cellStyle name="Millares 4 3" xfId="58" xr:uid="{5AE05CB5-81B4-4B53-8A87-84FE91A6F1DD}"/>
    <cellStyle name="Millares 5" xfId="19" xr:uid="{67E506E0-D685-4BC4-8C9E-436D84CB1E19}"/>
    <cellStyle name="Millares 5 2" xfId="38" xr:uid="{3F8601CA-FF41-4189-BE3B-940044869C61}"/>
    <cellStyle name="Millares 5 2 2" xfId="77" xr:uid="{1776C341-8830-4C25-B7B3-A3C8A3755AC4}"/>
    <cellStyle name="Millares 5 3" xfId="59" xr:uid="{F0A77171-8CBE-4415-B536-987813B27BCE}"/>
    <cellStyle name="Millares 6" xfId="20" xr:uid="{81DADBD1-CDE9-4EA7-8BFB-CC9AD7F6F3FC}"/>
    <cellStyle name="Millares 6 2" xfId="39" xr:uid="{7180CC9E-8EBF-4317-A7CB-2F223712754A}"/>
    <cellStyle name="Millares 6 2 2" xfId="78" xr:uid="{A8E4CFBB-A97F-41B8-8EFF-E0E8EC6476F4}"/>
    <cellStyle name="Millares 6 3" xfId="60" xr:uid="{AE0C8EDC-C935-4402-8568-59796D0EF87A}"/>
    <cellStyle name="Millares 7" xfId="21" xr:uid="{F28D4ABC-2092-47C9-B2A7-EB1192035DFC}"/>
    <cellStyle name="Millares 7 2" xfId="40" xr:uid="{F85A63F1-2374-4BF9-B181-4F53982219AD}"/>
    <cellStyle name="Millares 7 2 2" xfId="79" xr:uid="{647D15AC-1F28-4FFF-8605-A92171214EC2}"/>
    <cellStyle name="Millares 7 3" xfId="61" xr:uid="{B5F9375F-D8C9-4C4A-B6BA-BAA6E9B1E6A8}"/>
    <cellStyle name="Millares 8" xfId="22" xr:uid="{CB15ADE0-8975-4260-BA66-88A40374C0E2}"/>
    <cellStyle name="Millares 8 2" xfId="41" xr:uid="{B556DE78-3B80-4232-9BD0-95B927CB335E}"/>
    <cellStyle name="Millares 8 2 2" xfId="80" xr:uid="{C3AB868F-44C4-421C-BF1A-5C3FE4817215}"/>
    <cellStyle name="Millares 8 3" xfId="62" xr:uid="{855A35DC-5C97-44F7-B3CA-014789802081}"/>
    <cellStyle name="Millares 9" xfId="23" xr:uid="{67DE4310-713F-4FFB-8484-6F39BEEDCD9D}"/>
    <cellStyle name="Millares 9 2" xfId="63" xr:uid="{2E3B9BE8-A233-4136-B9D0-3C062272467F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16" xr:uid="{6C8B5BAC-FEEA-47AA-AA25-5D58F008D2F5}"/>
    <cellStyle name="Normal 2 4" xfId="25" xr:uid="{DE76A068-1DC9-40B4-B348-8BDA9ECE6781}"/>
    <cellStyle name="Normal 2 5" xfId="84" xr:uid="{BEE0784E-D4EC-4EB5-B292-1EEA1726A05A}"/>
    <cellStyle name="Normal 3" xfId="15" xr:uid="{CCDF81A1-C382-41BC-961A-9B8095CDE668}"/>
    <cellStyle name="Porcentaje" xfId="8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%20I%20F%20%20%202%200%20%201%208\CUENTA%20PUBLICA\2024\CUENTA%20PUBLICA%20DIF%202024\0361_F7A_LDF_MSFP_DIF_230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782e8028-2652-4d0e-8881-1713d264b942_Formatos%20(3).zip.Formatos%20(3).zip/Formato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 Felipe, Gobierno del Estado de Guanajuato</v>
          </cell>
        </row>
        <row r="12">
          <cell r="C12">
            <v>2023</v>
          </cell>
        </row>
        <row r="23">
          <cell r="D23">
            <v>2024</v>
          </cell>
          <cell r="E23" t="str">
            <v>2025 (d)</v>
          </cell>
          <cell r="F23" t="str">
            <v>2026 (d)</v>
          </cell>
          <cell r="G23" t="str">
            <v>2027 (d)</v>
          </cell>
          <cell r="H23" t="str">
            <v>2028 (d)</v>
          </cell>
          <cell r="I23" t="str">
            <v>2029 (d)</v>
          </cell>
        </row>
        <row r="25">
          <cell r="D25" t="str">
            <v>2018 ¹ (c)</v>
          </cell>
          <cell r="E25" t="str">
            <v>2019 ¹ (c)</v>
          </cell>
          <cell r="F25" t="str">
            <v>2020 ¹ (c)</v>
          </cell>
          <cell r="G25" t="str">
            <v>2021 ¹ (c)</v>
          </cell>
          <cell r="H25" t="str">
            <v>2022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3"/>
  <sheetViews>
    <sheetView showGridLines="0" zoomScale="85" zoomScaleNormal="85" workbookViewId="0">
      <selection activeCell="I65" sqref="I6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41" t="s">
        <v>0</v>
      </c>
      <c r="B1" s="242"/>
      <c r="C1" s="242"/>
      <c r="D1" s="242"/>
      <c r="E1" s="242"/>
      <c r="F1" s="243"/>
    </row>
    <row r="2" spans="1:6" ht="15" customHeight="1" x14ac:dyDescent="0.25">
      <c r="A2" s="244" t="s">
        <v>523</v>
      </c>
      <c r="B2" s="245"/>
      <c r="C2" s="245"/>
      <c r="D2" s="245"/>
      <c r="E2" s="245"/>
      <c r="F2" s="246"/>
    </row>
    <row r="3" spans="1:6" ht="15" customHeight="1" x14ac:dyDescent="0.25">
      <c r="A3" s="107" t="s">
        <v>1</v>
      </c>
      <c r="B3" s="108"/>
      <c r="C3" s="108"/>
      <c r="D3" s="108"/>
      <c r="E3" s="108"/>
      <c r="F3" s="109"/>
    </row>
    <row r="4" spans="1:6" ht="12.95" customHeight="1" x14ac:dyDescent="0.25">
      <c r="A4" s="107" t="s">
        <v>591</v>
      </c>
      <c r="B4" s="108"/>
      <c r="C4" s="108"/>
      <c r="D4" s="108"/>
      <c r="E4" s="108"/>
      <c r="F4" s="109"/>
    </row>
    <row r="5" spans="1:6" ht="12.95" customHeight="1" x14ac:dyDescent="0.25">
      <c r="A5" s="110" t="s">
        <v>2</v>
      </c>
      <c r="B5" s="111"/>
      <c r="C5" s="111"/>
      <c r="D5" s="111"/>
      <c r="E5" s="111"/>
      <c r="F5" s="112"/>
    </row>
    <row r="6" spans="1:6" ht="41.45" customHeight="1" x14ac:dyDescent="0.25">
      <c r="A6" s="38" t="s">
        <v>549</v>
      </c>
      <c r="B6" s="39">
        <v>2026</v>
      </c>
      <c r="C6" s="1" t="s">
        <v>550</v>
      </c>
      <c r="D6" s="40" t="s">
        <v>182</v>
      </c>
      <c r="E6" s="39">
        <f>B6</f>
        <v>2026</v>
      </c>
      <c r="F6" s="1" t="str">
        <f>C6</f>
        <v>31 de diciembre de 2025</v>
      </c>
    </row>
    <row r="7" spans="1:6" ht="12.95" customHeight="1" x14ac:dyDescent="0.25">
      <c r="A7" s="41" t="s">
        <v>3</v>
      </c>
      <c r="B7" s="42"/>
      <c r="C7" s="42"/>
      <c r="D7" s="41" t="s">
        <v>4</v>
      </c>
      <c r="E7" s="42"/>
      <c r="F7" s="42"/>
    </row>
    <row r="8" spans="1:6" x14ac:dyDescent="0.25">
      <c r="A8" s="2" t="s">
        <v>5</v>
      </c>
      <c r="B8" s="43"/>
      <c r="C8" s="43"/>
      <c r="D8" s="2" t="s">
        <v>6</v>
      </c>
      <c r="E8" s="43"/>
      <c r="F8" s="43"/>
    </row>
    <row r="9" spans="1:6" x14ac:dyDescent="0.25">
      <c r="A9" s="44" t="s">
        <v>7</v>
      </c>
      <c r="B9" s="45">
        <f>SUM(B10:B16)</f>
        <v>7000083.0099999998</v>
      </c>
      <c r="C9" s="45">
        <f>SUM(C10:C16)</f>
        <v>4532596.45</v>
      </c>
      <c r="D9" s="44" t="s">
        <v>8</v>
      </c>
      <c r="E9" s="45">
        <f>SUM(E10:E18)</f>
        <v>4613250.25</v>
      </c>
      <c r="F9" s="45">
        <f>SUM(F10:F18)</f>
        <v>5092637.0100000007</v>
      </c>
    </row>
    <row r="10" spans="1:6" x14ac:dyDescent="0.25">
      <c r="A10" s="46" t="s">
        <v>9</v>
      </c>
      <c r="B10" s="45">
        <v>0</v>
      </c>
      <c r="C10" s="45">
        <v>0</v>
      </c>
      <c r="D10" s="46" t="s">
        <v>10</v>
      </c>
      <c r="E10" s="203">
        <v>2624429.1</v>
      </c>
      <c r="F10" s="131">
        <v>3025675.12</v>
      </c>
    </row>
    <row r="11" spans="1:6" x14ac:dyDescent="0.25">
      <c r="A11" s="46" t="s">
        <v>11</v>
      </c>
      <c r="B11" s="199">
        <v>7000083.0099999998</v>
      </c>
      <c r="C11" s="131">
        <v>4532596.45</v>
      </c>
      <c r="D11" s="46" t="s">
        <v>12</v>
      </c>
      <c r="E11" s="203">
        <v>1281293.29</v>
      </c>
      <c r="F11" s="131">
        <v>1296266.29</v>
      </c>
    </row>
    <row r="12" spans="1:6" x14ac:dyDescent="0.25">
      <c r="A12" s="46" t="s">
        <v>13</v>
      </c>
      <c r="B12" s="45">
        <v>0</v>
      </c>
      <c r="C12" s="45">
        <v>0</v>
      </c>
      <c r="D12" s="46" t="s">
        <v>14</v>
      </c>
      <c r="E12" s="203">
        <v>0</v>
      </c>
      <c r="F12" s="131">
        <v>0</v>
      </c>
    </row>
    <row r="13" spans="1:6" x14ac:dyDescent="0.25">
      <c r="A13" s="46" t="s">
        <v>15</v>
      </c>
      <c r="B13" s="45">
        <v>0</v>
      </c>
      <c r="C13" s="45">
        <v>0</v>
      </c>
      <c r="D13" s="46" t="s">
        <v>16</v>
      </c>
      <c r="E13" s="203">
        <v>0</v>
      </c>
      <c r="F13" s="131">
        <v>0</v>
      </c>
    </row>
    <row r="14" spans="1:6" x14ac:dyDescent="0.25">
      <c r="A14" s="46" t="s">
        <v>17</v>
      </c>
      <c r="B14" s="45">
        <v>0</v>
      </c>
      <c r="C14" s="45">
        <v>0</v>
      </c>
      <c r="D14" s="46" t="s">
        <v>18</v>
      </c>
      <c r="E14" s="203">
        <v>0</v>
      </c>
      <c r="F14" s="131">
        <v>0</v>
      </c>
    </row>
    <row r="15" spans="1:6" x14ac:dyDescent="0.25">
      <c r="A15" s="46" t="s">
        <v>19</v>
      </c>
      <c r="B15" s="45">
        <v>0</v>
      </c>
      <c r="C15" s="45">
        <v>0</v>
      </c>
      <c r="D15" s="46" t="s">
        <v>20</v>
      </c>
      <c r="E15" s="203">
        <v>100000</v>
      </c>
      <c r="F15" s="131">
        <v>100000</v>
      </c>
    </row>
    <row r="16" spans="1:6" x14ac:dyDescent="0.25">
      <c r="A16" s="46" t="s">
        <v>21</v>
      </c>
      <c r="B16" s="45">
        <v>0</v>
      </c>
      <c r="C16" s="45">
        <v>0</v>
      </c>
      <c r="D16" s="46" t="s">
        <v>22</v>
      </c>
      <c r="E16" s="203">
        <v>639989.56999999995</v>
      </c>
      <c r="F16" s="131">
        <v>649725.31000000006</v>
      </c>
    </row>
    <row r="17" spans="1:6" x14ac:dyDescent="0.25">
      <c r="A17" s="44" t="s">
        <v>23</v>
      </c>
      <c r="B17" s="45">
        <f>SUM(B18:B24)</f>
        <v>1635937.4400000002</v>
      </c>
      <c r="C17" s="45">
        <f>SUM(C18:C24)</f>
        <v>1653821.4400000002</v>
      </c>
      <c r="D17" s="46" t="s">
        <v>24</v>
      </c>
      <c r="E17" s="203">
        <v>0</v>
      </c>
      <c r="F17" s="131">
        <v>0</v>
      </c>
    </row>
    <row r="18" spans="1:6" x14ac:dyDescent="0.25">
      <c r="A18" s="46" t="s">
        <v>25</v>
      </c>
      <c r="B18" s="200">
        <v>0</v>
      </c>
      <c r="C18" s="45">
        <v>0</v>
      </c>
      <c r="D18" s="46" t="s">
        <v>26</v>
      </c>
      <c r="E18" s="203">
        <v>-32461.71</v>
      </c>
      <c r="F18" s="131">
        <v>20970.29</v>
      </c>
    </row>
    <row r="19" spans="1:6" x14ac:dyDescent="0.25">
      <c r="A19" s="46" t="s">
        <v>27</v>
      </c>
      <c r="B19" s="200">
        <v>4681.5</v>
      </c>
      <c r="C19" s="131">
        <v>4681.5</v>
      </c>
      <c r="D19" s="44" t="s">
        <v>28</v>
      </c>
      <c r="E19" s="45">
        <f>SUM(E20:E22)</f>
        <v>0</v>
      </c>
      <c r="F19" s="45">
        <f>SUM(F20:F22)</f>
        <v>0</v>
      </c>
    </row>
    <row r="20" spans="1:6" x14ac:dyDescent="0.25">
      <c r="A20" s="46" t="s">
        <v>29</v>
      </c>
      <c r="B20" s="200">
        <v>2589.87</v>
      </c>
      <c r="C20" s="131">
        <v>2589.87</v>
      </c>
      <c r="D20" s="46" t="s">
        <v>30</v>
      </c>
      <c r="E20" s="45">
        <v>0</v>
      </c>
      <c r="F20" s="45">
        <v>0</v>
      </c>
    </row>
    <row r="21" spans="1:6" x14ac:dyDescent="0.25">
      <c r="A21" s="46" t="s">
        <v>31</v>
      </c>
      <c r="B21" s="200">
        <v>0</v>
      </c>
      <c r="C21" s="131">
        <v>0</v>
      </c>
      <c r="D21" s="46" t="s">
        <v>32</v>
      </c>
      <c r="E21" s="45">
        <v>0</v>
      </c>
      <c r="F21" s="45">
        <v>0</v>
      </c>
    </row>
    <row r="22" spans="1:6" x14ac:dyDescent="0.25">
      <c r="A22" s="46" t="s">
        <v>33</v>
      </c>
      <c r="B22" s="200">
        <v>15000</v>
      </c>
      <c r="C22" s="131">
        <v>0</v>
      </c>
      <c r="D22" s="46" t="s">
        <v>34</v>
      </c>
      <c r="E22" s="45">
        <v>0</v>
      </c>
      <c r="F22" s="45">
        <v>0</v>
      </c>
    </row>
    <row r="23" spans="1:6" x14ac:dyDescent="0.25">
      <c r="A23" s="46" t="s">
        <v>35</v>
      </c>
      <c r="B23" s="200">
        <v>0</v>
      </c>
      <c r="C23" s="131">
        <v>0</v>
      </c>
      <c r="D23" s="44" t="s">
        <v>36</v>
      </c>
      <c r="E23" s="45">
        <f>E24+E25</f>
        <v>0</v>
      </c>
      <c r="F23" s="45">
        <f>F24+F25</f>
        <v>0</v>
      </c>
    </row>
    <row r="24" spans="1:6" x14ac:dyDescent="0.25">
      <c r="A24" s="46" t="s">
        <v>37</v>
      </c>
      <c r="B24" s="200">
        <v>1613666.07</v>
      </c>
      <c r="C24" s="131">
        <v>1646550.07</v>
      </c>
      <c r="D24" s="46" t="s">
        <v>38</v>
      </c>
      <c r="E24" s="45">
        <v>0</v>
      </c>
      <c r="F24" s="45">
        <v>0</v>
      </c>
    </row>
    <row r="25" spans="1:6" x14ac:dyDescent="0.25">
      <c r="A25" s="44" t="s">
        <v>39</v>
      </c>
      <c r="B25" s="45">
        <f>SUM(B26:B30)</f>
        <v>0</v>
      </c>
      <c r="C25" s="45">
        <f>SUM(C26:C30)</f>
        <v>0</v>
      </c>
      <c r="D25" s="46" t="s">
        <v>40</v>
      </c>
      <c r="E25" s="45">
        <v>0</v>
      </c>
      <c r="F25" s="45">
        <v>0</v>
      </c>
    </row>
    <row r="26" spans="1:6" x14ac:dyDescent="0.25">
      <c r="A26" s="46" t="s">
        <v>41</v>
      </c>
      <c r="B26" s="45">
        <v>0</v>
      </c>
      <c r="C26" s="45">
        <v>0</v>
      </c>
      <c r="D26" s="44" t="s">
        <v>42</v>
      </c>
      <c r="E26" s="45">
        <v>0</v>
      </c>
      <c r="F26" s="45">
        <v>0</v>
      </c>
    </row>
    <row r="27" spans="1:6" x14ac:dyDescent="0.25">
      <c r="A27" s="46" t="s">
        <v>43</v>
      </c>
      <c r="B27" s="45">
        <v>0</v>
      </c>
      <c r="C27" s="45">
        <v>0</v>
      </c>
      <c r="D27" s="44" t="s">
        <v>44</v>
      </c>
      <c r="E27" s="45">
        <f>SUM(E28:E30)</f>
        <v>0</v>
      </c>
      <c r="F27" s="45">
        <f>SUM(F28:F30)</f>
        <v>0</v>
      </c>
    </row>
    <row r="28" spans="1:6" x14ac:dyDescent="0.25">
      <c r="A28" s="46" t="s">
        <v>45</v>
      </c>
      <c r="B28" s="45">
        <v>0</v>
      </c>
      <c r="C28" s="45">
        <v>0</v>
      </c>
      <c r="D28" s="46" t="s">
        <v>46</v>
      </c>
      <c r="E28" s="45">
        <v>0</v>
      </c>
      <c r="F28" s="45">
        <v>0</v>
      </c>
    </row>
    <row r="29" spans="1:6" x14ac:dyDescent="0.25">
      <c r="A29" s="46" t="s">
        <v>47</v>
      </c>
      <c r="B29" s="45">
        <v>0</v>
      </c>
      <c r="C29" s="45">
        <v>0</v>
      </c>
      <c r="D29" s="46" t="s">
        <v>48</v>
      </c>
      <c r="E29" s="45">
        <v>0</v>
      </c>
      <c r="F29" s="45">
        <v>0</v>
      </c>
    </row>
    <row r="30" spans="1:6" x14ac:dyDescent="0.25">
      <c r="A30" s="46" t="s">
        <v>49</v>
      </c>
      <c r="B30" s="45">
        <v>0</v>
      </c>
      <c r="C30" s="45">
        <v>0</v>
      </c>
      <c r="D30" s="46" t="s">
        <v>50</v>
      </c>
      <c r="E30" s="45">
        <v>0</v>
      </c>
      <c r="F30" s="45">
        <v>0</v>
      </c>
    </row>
    <row r="31" spans="1:6" x14ac:dyDescent="0.25">
      <c r="A31" s="44" t="s">
        <v>51</v>
      </c>
      <c r="B31" s="45">
        <f>SUM(B32:B36)</f>
        <v>0</v>
      </c>
      <c r="C31" s="45">
        <f>SUM(C32:C36)</f>
        <v>0</v>
      </c>
      <c r="D31" s="44" t="s">
        <v>52</v>
      </c>
      <c r="E31" s="45">
        <f>SUM(E32:E37)</f>
        <v>0</v>
      </c>
      <c r="F31" s="45">
        <f>SUM(F32:F37)</f>
        <v>0</v>
      </c>
    </row>
    <row r="32" spans="1:6" x14ac:dyDescent="0.25">
      <c r="A32" s="46" t="s">
        <v>53</v>
      </c>
      <c r="B32" s="45">
        <v>0</v>
      </c>
      <c r="C32" s="45">
        <v>0</v>
      </c>
      <c r="D32" s="46" t="s">
        <v>54</v>
      </c>
      <c r="E32" s="45">
        <v>0</v>
      </c>
      <c r="F32" s="45">
        <v>0</v>
      </c>
    </row>
    <row r="33" spans="1:6" ht="14.45" customHeight="1" x14ac:dyDescent="0.25">
      <c r="A33" s="46" t="s">
        <v>55</v>
      </c>
      <c r="B33" s="45">
        <v>0</v>
      </c>
      <c r="C33" s="45">
        <v>0</v>
      </c>
      <c r="D33" s="46" t="s">
        <v>56</v>
      </c>
      <c r="E33" s="45">
        <v>0</v>
      </c>
      <c r="F33" s="45">
        <v>0</v>
      </c>
    </row>
    <row r="34" spans="1:6" ht="14.45" customHeight="1" x14ac:dyDescent="0.25">
      <c r="A34" s="46" t="s">
        <v>57</v>
      </c>
      <c r="B34" s="45">
        <v>0</v>
      </c>
      <c r="C34" s="45">
        <v>0</v>
      </c>
      <c r="D34" s="46" t="s">
        <v>58</v>
      </c>
      <c r="E34" s="45">
        <v>0</v>
      </c>
      <c r="F34" s="45">
        <v>0</v>
      </c>
    </row>
    <row r="35" spans="1:6" ht="14.45" customHeight="1" x14ac:dyDescent="0.25">
      <c r="A35" s="46" t="s">
        <v>59</v>
      </c>
      <c r="B35" s="45">
        <v>0</v>
      </c>
      <c r="C35" s="45">
        <v>0</v>
      </c>
      <c r="D35" s="46" t="s">
        <v>60</v>
      </c>
      <c r="E35" s="45">
        <v>0</v>
      </c>
      <c r="F35" s="45">
        <v>0</v>
      </c>
    </row>
    <row r="36" spans="1:6" ht="14.45" customHeight="1" x14ac:dyDescent="0.25">
      <c r="A36" s="46" t="s">
        <v>61</v>
      </c>
      <c r="B36" s="45">
        <v>0</v>
      </c>
      <c r="C36" s="45">
        <v>0</v>
      </c>
      <c r="D36" s="46" t="s">
        <v>62</v>
      </c>
      <c r="E36" s="45">
        <v>0</v>
      </c>
      <c r="F36" s="45">
        <v>0</v>
      </c>
    </row>
    <row r="37" spans="1:6" ht="14.45" customHeight="1" x14ac:dyDescent="0.25">
      <c r="A37" s="44" t="s">
        <v>63</v>
      </c>
      <c r="B37" s="201">
        <v>724803.19</v>
      </c>
      <c r="C37" s="131">
        <v>665024.18999999994</v>
      </c>
      <c r="D37" s="46" t="s">
        <v>64</v>
      </c>
      <c r="E37" s="45">
        <v>0</v>
      </c>
      <c r="F37" s="45">
        <v>0</v>
      </c>
    </row>
    <row r="38" spans="1:6" x14ac:dyDescent="0.25">
      <c r="A38" s="44" t="s">
        <v>65</v>
      </c>
      <c r="B38" s="45">
        <f>SUM(B39:B40)</f>
        <v>0</v>
      </c>
      <c r="C38" s="45">
        <f>SUM(C39:C40)</f>
        <v>0</v>
      </c>
      <c r="D38" s="44" t="s">
        <v>66</v>
      </c>
      <c r="E38" s="45">
        <f>SUM(E39:E41)</f>
        <v>0</v>
      </c>
      <c r="F38" s="45">
        <f>SUM(F39:F41)</f>
        <v>0</v>
      </c>
    </row>
    <row r="39" spans="1:6" x14ac:dyDescent="0.25">
      <c r="A39" s="46" t="s">
        <v>67</v>
      </c>
      <c r="B39" s="45">
        <v>0</v>
      </c>
      <c r="C39" s="45">
        <v>0</v>
      </c>
      <c r="D39" s="46" t="s">
        <v>68</v>
      </c>
      <c r="E39" s="45">
        <v>0</v>
      </c>
      <c r="F39" s="45">
        <v>0</v>
      </c>
    </row>
    <row r="40" spans="1:6" x14ac:dyDescent="0.25">
      <c r="A40" s="46" t="s">
        <v>69</v>
      </c>
      <c r="B40" s="45">
        <v>0</v>
      </c>
      <c r="C40" s="45">
        <v>0</v>
      </c>
      <c r="D40" s="46" t="s">
        <v>70</v>
      </c>
      <c r="E40" s="45">
        <v>0</v>
      </c>
      <c r="F40" s="45">
        <v>0</v>
      </c>
    </row>
    <row r="41" spans="1:6" x14ac:dyDescent="0.25">
      <c r="A41" s="44" t="s">
        <v>71</v>
      </c>
      <c r="B41" s="45">
        <f>SUM(B42:B45)</f>
        <v>0</v>
      </c>
      <c r="C41" s="45">
        <f>SUM(C42:C45)</f>
        <v>0</v>
      </c>
      <c r="D41" s="46" t="s">
        <v>72</v>
      </c>
      <c r="E41" s="45">
        <v>0</v>
      </c>
      <c r="F41" s="45">
        <v>0</v>
      </c>
    </row>
    <row r="42" spans="1:6" x14ac:dyDescent="0.25">
      <c r="A42" s="46" t="s">
        <v>73</v>
      </c>
      <c r="B42" s="45">
        <v>0</v>
      </c>
      <c r="C42" s="45">
        <v>0</v>
      </c>
      <c r="D42" s="44" t="s">
        <v>74</v>
      </c>
      <c r="E42" s="45">
        <f>SUM(E43:E45)</f>
        <v>0</v>
      </c>
      <c r="F42" s="45">
        <f>SUM(F43:F45)</f>
        <v>0</v>
      </c>
    </row>
    <row r="43" spans="1:6" x14ac:dyDescent="0.25">
      <c r="A43" s="46" t="s">
        <v>75</v>
      </c>
      <c r="B43" s="45">
        <v>0</v>
      </c>
      <c r="C43" s="45">
        <v>0</v>
      </c>
      <c r="D43" s="46" t="s">
        <v>76</v>
      </c>
      <c r="E43" s="45">
        <v>0</v>
      </c>
      <c r="F43" s="45">
        <v>0</v>
      </c>
    </row>
    <row r="44" spans="1:6" x14ac:dyDescent="0.25">
      <c r="A44" s="46" t="s">
        <v>77</v>
      </c>
      <c r="B44" s="45">
        <v>0</v>
      </c>
      <c r="C44" s="45">
        <v>0</v>
      </c>
      <c r="D44" s="46" t="s">
        <v>78</v>
      </c>
      <c r="E44" s="45">
        <v>0</v>
      </c>
      <c r="F44" s="45">
        <v>0</v>
      </c>
    </row>
    <row r="45" spans="1:6" x14ac:dyDescent="0.25">
      <c r="A45" s="46" t="s">
        <v>79</v>
      </c>
      <c r="B45" s="45">
        <v>0</v>
      </c>
      <c r="C45" s="45">
        <v>0</v>
      </c>
      <c r="D45" s="46" t="s">
        <v>80</v>
      </c>
      <c r="E45" s="45">
        <v>0</v>
      </c>
      <c r="F45" s="45">
        <v>0</v>
      </c>
    </row>
    <row r="46" spans="1:6" x14ac:dyDescent="0.25">
      <c r="A46" s="43"/>
      <c r="B46" s="47"/>
      <c r="C46" s="47"/>
      <c r="D46" s="43"/>
      <c r="E46" s="47"/>
      <c r="F46" s="47"/>
    </row>
    <row r="47" spans="1:6" x14ac:dyDescent="0.25">
      <c r="A47" s="3" t="s">
        <v>81</v>
      </c>
      <c r="B47" s="4">
        <f>B9+B17+B25+B31+B37+B38+B41</f>
        <v>9360823.6399999987</v>
      </c>
      <c r="C47" s="4">
        <f>C9+C17+C25+C31+C37+C38+C41</f>
        <v>6851442.0800000001</v>
      </c>
      <c r="D47" s="2" t="s">
        <v>82</v>
      </c>
      <c r="E47" s="4">
        <f>E9+E19+E23+E26+E27+E31+E38+E42</f>
        <v>4613250.25</v>
      </c>
      <c r="F47" s="4">
        <f>F9+F19+F23+F26+F27+F31+F38+F42</f>
        <v>5092637.0100000007</v>
      </c>
    </row>
    <row r="48" spans="1:6" x14ac:dyDescent="0.25">
      <c r="A48" s="43"/>
      <c r="B48" s="47"/>
      <c r="C48" s="47"/>
      <c r="D48" s="43"/>
      <c r="E48" s="47"/>
      <c r="F48" s="47"/>
    </row>
    <row r="49" spans="1:6" x14ac:dyDescent="0.25">
      <c r="A49" s="2" t="s">
        <v>83</v>
      </c>
      <c r="B49" s="47"/>
      <c r="C49" s="47"/>
      <c r="D49" s="2" t="s">
        <v>84</v>
      </c>
      <c r="E49" s="47"/>
      <c r="F49" s="47"/>
    </row>
    <row r="50" spans="1:6" x14ac:dyDescent="0.25">
      <c r="A50" s="44" t="s">
        <v>85</v>
      </c>
      <c r="B50" s="45">
        <v>0</v>
      </c>
      <c r="C50" s="45">
        <v>0</v>
      </c>
      <c r="D50" s="44" t="s">
        <v>86</v>
      </c>
      <c r="E50" s="45">
        <v>0</v>
      </c>
      <c r="F50" s="45">
        <v>0</v>
      </c>
    </row>
    <row r="51" spans="1:6" x14ac:dyDescent="0.25">
      <c r="A51" s="44" t="s">
        <v>87</v>
      </c>
      <c r="B51" s="45">
        <v>0</v>
      </c>
      <c r="C51" s="45">
        <v>0</v>
      </c>
      <c r="D51" s="44" t="s">
        <v>88</v>
      </c>
      <c r="E51" s="45">
        <v>0</v>
      </c>
      <c r="F51" s="45">
        <v>0</v>
      </c>
    </row>
    <row r="52" spans="1:6" x14ac:dyDescent="0.25">
      <c r="A52" s="44" t="s">
        <v>89</v>
      </c>
      <c r="B52" s="202">
        <v>6741995.5300000003</v>
      </c>
      <c r="C52" s="131">
        <v>6741995.5300000003</v>
      </c>
      <c r="D52" s="44" t="s">
        <v>90</v>
      </c>
      <c r="E52" s="45">
        <v>0</v>
      </c>
      <c r="F52" s="45">
        <v>0</v>
      </c>
    </row>
    <row r="53" spans="1:6" x14ac:dyDescent="0.25">
      <c r="A53" s="44" t="s">
        <v>91</v>
      </c>
      <c r="B53" s="202">
        <v>5285586.5999999996</v>
      </c>
      <c r="C53" s="131">
        <v>5278086.5999999996</v>
      </c>
      <c r="D53" s="44" t="s">
        <v>92</v>
      </c>
      <c r="E53" s="45">
        <v>0</v>
      </c>
      <c r="F53" s="45">
        <v>0</v>
      </c>
    </row>
    <row r="54" spans="1:6" x14ac:dyDescent="0.25">
      <c r="A54" s="44" t="s">
        <v>93</v>
      </c>
      <c r="B54" s="202">
        <v>89749.2</v>
      </c>
      <c r="C54" s="131">
        <v>89749.2</v>
      </c>
      <c r="D54" s="44" t="s">
        <v>94</v>
      </c>
      <c r="E54" s="45">
        <v>0</v>
      </c>
      <c r="F54" s="45">
        <v>0</v>
      </c>
    </row>
    <row r="55" spans="1:6" x14ac:dyDescent="0.25">
      <c r="A55" s="44" t="s">
        <v>95</v>
      </c>
      <c r="B55" s="202">
        <v>-3568216.89</v>
      </c>
      <c r="C55" s="131">
        <v>-3252337.83</v>
      </c>
      <c r="D55" s="48" t="s">
        <v>96</v>
      </c>
      <c r="E55" s="45">
        <v>0</v>
      </c>
      <c r="F55" s="45">
        <v>0</v>
      </c>
    </row>
    <row r="56" spans="1:6" x14ac:dyDescent="0.25">
      <c r="A56" s="44" t="s">
        <v>97</v>
      </c>
      <c r="B56" s="45">
        <v>0</v>
      </c>
      <c r="C56" s="45">
        <v>0</v>
      </c>
      <c r="D56" s="43"/>
      <c r="E56" s="47"/>
      <c r="F56" s="47"/>
    </row>
    <row r="57" spans="1:6" x14ac:dyDescent="0.25">
      <c r="A57" s="44" t="s">
        <v>98</v>
      </c>
      <c r="B57" s="45">
        <v>0</v>
      </c>
      <c r="C57" s="45">
        <v>0</v>
      </c>
      <c r="D57" s="2" t="s">
        <v>99</v>
      </c>
      <c r="E57" s="4">
        <f>SUM(E50:E55)</f>
        <v>0</v>
      </c>
      <c r="F57" s="4">
        <f>SUM(F50:F55)</f>
        <v>0</v>
      </c>
    </row>
    <row r="58" spans="1:6" x14ac:dyDescent="0.25">
      <c r="A58" s="44" t="s">
        <v>100</v>
      </c>
      <c r="B58" s="45">
        <v>0</v>
      </c>
      <c r="C58" s="45">
        <v>0</v>
      </c>
      <c r="D58" s="43"/>
      <c r="E58" s="47"/>
      <c r="F58" s="47"/>
    </row>
    <row r="59" spans="1:6" x14ac:dyDescent="0.25">
      <c r="A59" s="43"/>
      <c r="B59" s="47"/>
      <c r="C59" s="47"/>
      <c r="D59" s="2" t="s">
        <v>101</v>
      </c>
      <c r="E59" s="4">
        <f>E47+E57</f>
        <v>4613250.25</v>
      </c>
      <c r="F59" s="4">
        <f>F47+F57</f>
        <v>5092637.0100000007</v>
      </c>
    </row>
    <row r="60" spans="1:6" x14ac:dyDescent="0.25">
      <c r="A60" s="3" t="s">
        <v>102</v>
      </c>
      <c r="B60" s="4">
        <f>SUM(B50:B58)</f>
        <v>8549114.4399999976</v>
      </c>
      <c r="C60" s="4">
        <f>SUM(C50:C58)</f>
        <v>8857493.4999999981</v>
      </c>
      <c r="D60" s="43"/>
      <c r="E60" s="47"/>
      <c r="F60" s="47"/>
    </row>
    <row r="61" spans="1:6" x14ac:dyDescent="0.25">
      <c r="A61" s="43"/>
      <c r="B61" s="47"/>
      <c r="C61" s="47"/>
      <c r="D61" s="49" t="s">
        <v>103</v>
      </c>
      <c r="E61" s="47"/>
      <c r="F61" s="47"/>
    </row>
    <row r="62" spans="1:6" x14ac:dyDescent="0.25">
      <c r="A62" s="3" t="s">
        <v>104</v>
      </c>
      <c r="B62" s="4">
        <f>SUM(B47+B60)</f>
        <v>17909938.079999998</v>
      </c>
      <c r="C62" s="4">
        <f>SUM(C47+C60)</f>
        <v>15708935.579999998</v>
      </c>
      <c r="D62" s="43"/>
      <c r="E62" s="47"/>
      <c r="F62" s="47"/>
    </row>
    <row r="63" spans="1:6" x14ac:dyDescent="0.25">
      <c r="A63" s="43"/>
      <c r="B63" s="43"/>
      <c r="C63" s="43"/>
      <c r="D63" s="50" t="s">
        <v>105</v>
      </c>
      <c r="E63" s="45">
        <f>SUM(E64:E66)</f>
        <v>2366203.4299999997</v>
      </c>
      <c r="F63" s="45">
        <f>SUM(F64:F66)</f>
        <v>2366203.4299999997</v>
      </c>
    </row>
    <row r="64" spans="1:6" x14ac:dyDescent="0.25">
      <c r="A64" s="43"/>
      <c r="B64" s="43"/>
      <c r="C64" s="43"/>
      <c r="D64" s="44" t="s">
        <v>106</v>
      </c>
      <c r="E64" s="131">
        <v>2366203.42</v>
      </c>
      <c r="F64" s="131">
        <v>2366203.42</v>
      </c>
    </row>
    <row r="65" spans="1:6" x14ac:dyDescent="0.25">
      <c r="A65" s="43"/>
      <c r="B65" s="43"/>
      <c r="C65" s="43"/>
      <c r="D65" s="48" t="s">
        <v>107</v>
      </c>
      <c r="E65" s="206">
        <v>0.01</v>
      </c>
      <c r="F65" s="131">
        <v>0.01</v>
      </c>
    </row>
    <row r="66" spans="1:6" x14ac:dyDescent="0.25">
      <c r="A66" s="43"/>
      <c r="B66" s="43"/>
      <c r="C66" s="43"/>
      <c r="D66" s="44" t="s">
        <v>108</v>
      </c>
      <c r="E66" s="45">
        <v>0</v>
      </c>
      <c r="F66" s="45">
        <v>0</v>
      </c>
    </row>
    <row r="67" spans="1:6" x14ac:dyDescent="0.25">
      <c r="A67" s="43"/>
      <c r="B67" s="43"/>
      <c r="C67" s="43"/>
      <c r="D67" s="43"/>
      <c r="E67" s="47"/>
      <c r="F67" s="47"/>
    </row>
    <row r="68" spans="1:6" x14ac:dyDescent="0.25">
      <c r="A68" s="43"/>
      <c r="B68" s="43"/>
      <c r="C68" s="43"/>
      <c r="D68" s="50" t="s">
        <v>109</v>
      </c>
      <c r="E68" s="45">
        <f>SUM(E69:E73)</f>
        <v>10930484.399999999</v>
      </c>
      <c r="F68" s="45">
        <f>SUM(F69:F73)</f>
        <v>8250095.1399999997</v>
      </c>
    </row>
    <row r="69" spans="1:6" x14ac:dyDescent="0.25">
      <c r="A69" s="51"/>
      <c r="B69" s="43"/>
      <c r="C69" s="43"/>
      <c r="D69" s="44" t="s">
        <v>551</v>
      </c>
      <c r="E69" s="207">
        <v>2680389.2599999998</v>
      </c>
      <c r="F69" s="131">
        <v>941062.83</v>
      </c>
    </row>
    <row r="70" spans="1:6" x14ac:dyDescent="0.25">
      <c r="A70" s="51"/>
      <c r="B70" s="43"/>
      <c r="C70" s="43"/>
      <c r="D70" s="44" t="s">
        <v>110</v>
      </c>
      <c r="E70" s="207">
        <v>8250095.1399999997</v>
      </c>
      <c r="F70" s="131">
        <v>7309032.3099999996</v>
      </c>
    </row>
    <row r="71" spans="1:6" x14ac:dyDescent="0.25">
      <c r="A71" s="51"/>
      <c r="B71" s="43"/>
      <c r="C71" s="43"/>
      <c r="D71" s="44" t="s">
        <v>111</v>
      </c>
      <c r="E71" s="45">
        <v>0</v>
      </c>
      <c r="F71" s="45">
        <v>0</v>
      </c>
    </row>
    <row r="72" spans="1:6" x14ac:dyDescent="0.25">
      <c r="A72" s="51"/>
      <c r="B72" s="43"/>
      <c r="C72" s="43"/>
      <c r="D72" s="44" t="s">
        <v>112</v>
      </c>
      <c r="E72" s="45">
        <v>0</v>
      </c>
      <c r="F72" s="45">
        <v>0</v>
      </c>
    </row>
    <row r="73" spans="1:6" x14ac:dyDescent="0.25">
      <c r="A73" s="51"/>
      <c r="B73" s="43"/>
      <c r="C73" s="43"/>
      <c r="D73" s="44" t="s">
        <v>113</v>
      </c>
      <c r="E73" s="45">
        <v>0</v>
      </c>
      <c r="F73" s="45">
        <v>0</v>
      </c>
    </row>
    <row r="74" spans="1:6" x14ac:dyDescent="0.25">
      <c r="A74" s="51"/>
      <c r="B74" s="43"/>
      <c r="C74" s="43"/>
      <c r="D74" s="43"/>
      <c r="E74" s="47"/>
      <c r="F74" s="47"/>
    </row>
    <row r="75" spans="1:6" x14ac:dyDescent="0.25">
      <c r="A75" s="51"/>
      <c r="B75" s="43"/>
      <c r="C75" s="43"/>
      <c r="D75" s="50" t="s">
        <v>114</v>
      </c>
      <c r="E75" s="45">
        <f>E76+E77</f>
        <v>0</v>
      </c>
      <c r="F75" s="45">
        <f>F76+F77</f>
        <v>0</v>
      </c>
    </row>
    <row r="76" spans="1:6" x14ac:dyDescent="0.25">
      <c r="A76" s="51"/>
      <c r="B76" s="43"/>
      <c r="C76" s="43"/>
      <c r="D76" s="44" t="s">
        <v>115</v>
      </c>
      <c r="E76" s="45">
        <v>0</v>
      </c>
      <c r="F76" s="45">
        <v>0</v>
      </c>
    </row>
    <row r="77" spans="1:6" x14ac:dyDescent="0.25">
      <c r="A77" s="51"/>
      <c r="B77" s="43"/>
      <c r="C77" s="43"/>
      <c r="D77" s="44" t="s">
        <v>116</v>
      </c>
      <c r="E77" s="45">
        <v>0</v>
      </c>
      <c r="F77" s="45">
        <v>0</v>
      </c>
    </row>
    <row r="78" spans="1:6" x14ac:dyDescent="0.25">
      <c r="A78" s="51"/>
      <c r="B78" s="43"/>
      <c r="C78" s="43"/>
      <c r="D78" s="43"/>
      <c r="E78" s="47"/>
      <c r="F78" s="47"/>
    </row>
    <row r="79" spans="1:6" x14ac:dyDescent="0.25">
      <c r="A79" s="51"/>
      <c r="B79" s="43"/>
      <c r="C79" s="43"/>
      <c r="D79" s="2" t="s">
        <v>117</v>
      </c>
      <c r="E79" s="4">
        <f>E63+E68+E75</f>
        <v>13296687.829999998</v>
      </c>
      <c r="F79" s="4">
        <f>F63+F68+F75</f>
        <v>10616298.57</v>
      </c>
    </row>
    <row r="80" spans="1:6" x14ac:dyDescent="0.25">
      <c r="A80" s="51"/>
      <c r="B80" s="43"/>
      <c r="C80" s="43"/>
      <c r="D80" s="43"/>
      <c r="E80" s="47"/>
      <c r="F80" s="47"/>
    </row>
    <row r="81" spans="1:6" x14ac:dyDescent="0.25">
      <c r="A81" s="51"/>
      <c r="B81" s="43"/>
      <c r="C81" s="43"/>
      <c r="D81" s="2" t="s">
        <v>118</v>
      </c>
      <c r="E81" s="4">
        <f>E59+E79</f>
        <v>17909938.079999998</v>
      </c>
      <c r="F81" s="4">
        <f>F59+F79</f>
        <v>15708935.580000002</v>
      </c>
    </row>
    <row r="82" spans="1:6" x14ac:dyDescent="0.25">
      <c r="A82" s="52"/>
      <c r="B82" s="53"/>
      <c r="C82" s="53"/>
      <c r="D82" s="53"/>
      <c r="E82" s="54"/>
      <c r="F82" s="54"/>
    </row>
    <row r="83" spans="1:6" x14ac:dyDescent="0.25">
      <c r="A83" s="155" t="s">
        <v>543</v>
      </c>
    </row>
  </sheetData>
  <mergeCells count="2">
    <mergeCell ref="A1:F1"/>
    <mergeCell ref="A2:F2"/>
  </mergeCells>
  <dataValidations count="3">
    <dataValidation allowBlank="1" showInputMessage="1" showErrorMessage="1" prompt="31 de diciembre de 20XN-1 (e)" sqref="C6 F6" xr:uid="{AECC7889-8F15-4908-A759-044C98025A33}"/>
    <dataValidation allowBlank="1" showInputMessage="1" showErrorMessage="1" prompt="20XN (d)" sqref="B6 E6" xr:uid="{F74AAF5D-8116-4B58-B432-D9A63943CF52}"/>
    <dataValidation type="decimal" allowBlank="1" showInputMessage="1" showErrorMessage="1" sqref="E47:F47 E9:F45 B9:C62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 B48:C51 B32:C36 B47 B12:C16 B25:C30 B38:C46 B56:C62 E19:F63 E67:F68 E71:F81 B17 E66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4826-978A-4FE8-980E-5BF14C590313}">
  <dimension ref="A1:I37"/>
  <sheetViews>
    <sheetView workbookViewId="0">
      <selection activeCell="I16" sqref="I16"/>
    </sheetView>
  </sheetViews>
  <sheetFormatPr baseColWidth="10" defaultRowHeight="15" x14ac:dyDescent="0.25"/>
  <cols>
    <col min="1" max="1" width="62.42578125" bestFit="1" customWidth="1"/>
    <col min="2" max="2" width="18.140625" customWidth="1"/>
    <col min="3" max="3" width="16.140625" customWidth="1"/>
    <col min="4" max="4" width="17.140625" customWidth="1"/>
  </cols>
  <sheetData>
    <row r="1" spans="1:9" x14ac:dyDescent="0.25">
      <c r="A1" s="253" t="s">
        <v>412</v>
      </c>
      <c r="B1" s="242"/>
      <c r="C1" s="242"/>
      <c r="D1" s="242"/>
      <c r="E1" s="242"/>
      <c r="F1" s="242"/>
      <c r="G1" s="243"/>
    </row>
    <row r="2" spans="1:9" x14ac:dyDescent="0.25">
      <c r="A2" s="244" t="s">
        <v>523</v>
      </c>
      <c r="B2" s="245"/>
      <c r="C2" s="245"/>
      <c r="D2" s="245"/>
      <c r="E2" s="245"/>
      <c r="F2" s="245"/>
      <c r="G2" s="246"/>
    </row>
    <row r="3" spans="1:9" x14ac:dyDescent="0.25">
      <c r="A3" s="254" t="s">
        <v>413</v>
      </c>
      <c r="B3" s="255"/>
      <c r="C3" s="255"/>
      <c r="D3" s="255"/>
      <c r="E3" s="255"/>
      <c r="F3" s="255"/>
      <c r="G3" s="256"/>
    </row>
    <row r="4" spans="1:9" x14ac:dyDescent="0.25">
      <c r="A4" s="254" t="s">
        <v>2</v>
      </c>
      <c r="B4" s="255"/>
      <c r="C4" s="255"/>
      <c r="D4" s="255"/>
      <c r="E4" s="255"/>
      <c r="F4" s="255"/>
      <c r="G4" s="256"/>
    </row>
    <row r="5" spans="1:9" x14ac:dyDescent="0.25">
      <c r="A5" s="257" t="s">
        <v>414</v>
      </c>
      <c r="B5" s="258"/>
      <c r="C5" s="258"/>
      <c r="D5" s="258"/>
      <c r="E5" s="258"/>
      <c r="F5" s="258"/>
      <c r="G5" s="259"/>
    </row>
    <row r="6" spans="1:9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9" x14ac:dyDescent="0.25">
      <c r="A7" s="26" t="s">
        <v>568</v>
      </c>
      <c r="B7" s="33">
        <f t="shared" ref="B7:D7" si="1">SUM(B8:B19)</f>
        <v>12604613.66</v>
      </c>
      <c r="C7" s="33">
        <f t="shared" si="1"/>
        <v>12670525.810000001</v>
      </c>
      <c r="D7" s="33">
        <f t="shared" si="1"/>
        <v>12736447.940000001</v>
      </c>
      <c r="E7" s="113">
        <v>0</v>
      </c>
      <c r="F7" s="113">
        <v>0</v>
      </c>
      <c r="G7" s="113">
        <v>0</v>
      </c>
    </row>
    <row r="8" spans="1:9" x14ac:dyDescent="0.25">
      <c r="A8" s="56" t="s">
        <v>569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  <c r="I8" s="235"/>
    </row>
    <row r="9" spans="1:9" x14ac:dyDescent="0.25">
      <c r="A9" s="56" t="s">
        <v>570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  <c r="I9" s="235"/>
    </row>
    <row r="10" spans="1:9" x14ac:dyDescent="0.25">
      <c r="A10" s="56" t="s">
        <v>415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  <c r="I10" s="235"/>
    </row>
    <row r="11" spans="1:9" x14ac:dyDescent="0.25">
      <c r="A11" s="56" t="s">
        <v>416</v>
      </c>
      <c r="B11" s="177">
        <v>0</v>
      </c>
      <c r="C11" s="177">
        <v>0</v>
      </c>
      <c r="D11" s="177">
        <v>0</v>
      </c>
      <c r="E11" s="177">
        <v>0</v>
      </c>
      <c r="F11" s="177">
        <v>0</v>
      </c>
      <c r="G11" s="177">
        <v>0</v>
      </c>
      <c r="I11" s="235"/>
    </row>
    <row r="12" spans="1:9" x14ac:dyDescent="0.25">
      <c r="A12" s="56" t="s">
        <v>571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I12" s="235"/>
    </row>
    <row r="13" spans="1:9" x14ac:dyDescent="0.25">
      <c r="A13" s="56" t="s">
        <v>572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I13" s="235"/>
    </row>
    <row r="14" spans="1:9" x14ac:dyDescent="0.25">
      <c r="A14" s="57" t="s">
        <v>417</v>
      </c>
      <c r="B14" s="217">
        <v>1120192.8600000001</v>
      </c>
      <c r="C14" s="204">
        <v>1186105.01</v>
      </c>
      <c r="D14" s="177">
        <v>1252027.1399999999</v>
      </c>
      <c r="E14" s="177">
        <v>0</v>
      </c>
      <c r="F14" s="177">
        <v>0</v>
      </c>
      <c r="G14" s="177">
        <v>0</v>
      </c>
      <c r="I14" s="235"/>
    </row>
    <row r="15" spans="1:9" x14ac:dyDescent="0.25">
      <c r="A15" s="56" t="s">
        <v>418</v>
      </c>
      <c r="B15" s="58">
        <v>0</v>
      </c>
      <c r="C15" s="58">
        <v>0</v>
      </c>
      <c r="D15" s="177">
        <v>0</v>
      </c>
      <c r="E15" s="177">
        <v>0</v>
      </c>
      <c r="F15" s="177">
        <v>0</v>
      </c>
      <c r="G15" s="177">
        <v>0</v>
      </c>
      <c r="I15" s="235"/>
    </row>
    <row r="16" spans="1:9" x14ac:dyDescent="0.25">
      <c r="A16" s="56" t="s">
        <v>573</v>
      </c>
      <c r="B16" s="58">
        <v>0</v>
      </c>
      <c r="C16" s="58">
        <v>0</v>
      </c>
      <c r="D16" s="177">
        <v>0</v>
      </c>
      <c r="E16" s="177">
        <v>0</v>
      </c>
      <c r="F16" s="177">
        <v>0</v>
      </c>
      <c r="G16" s="177">
        <v>0</v>
      </c>
      <c r="I16" s="235"/>
    </row>
    <row r="17" spans="1:9" x14ac:dyDescent="0.25">
      <c r="A17" s="56" t="s">
        <v>419</v>
      </c>
      <c r="B17" s="205">
        <v>11484420.800000001</v>
      </c>
      <c r="C17" s="58">
        <v>11484420.800000001</v>
      </c>
      <c r="D17" s="177">
        <v>11484420.800000001</v>
      </c>
      <c r="E17" s="177">
        <v>0</v>
      </c>
      <c r="F17" s="177">
        <v>0</v>
      </c>
      <c r="G17" s="177">
        <v>0</v>
      </c>
      <c r="I17" s="235"/>
    </row>
    <row r="18" spans="1:9" x14ac:dyDescent="0.25">
      <c r="A18" s="56" t="s">
        <v>574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I18" s="235"/>
    </row>
    <row r="19" spans="1:9" x14ac:dyDescent="0.25">
      <c r="A19" s="86" t="s">
        <v>575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I19" s="235"/>
    </row>
    <row r="20" spans="1:9" x14ac:dyDescent="0.25">
      <c r="A20" s="56" t="s">
        <v>576</v>
      </c>
      <c r="B20" s="177"/>
      <c r="C20" s="177"/>
      <c r="D20" s="177"/>
      <c r="E20" s="177"/>
      <c r="F20" s="177"/>
      <c r="G20" s="177"/>
      <c r="I20" s="235"/>
    </row>
    <row r="21" spans="1:9" x14ac:dyDescent="0.25">
      <c r="A21" s="3" t="s">
        <v>577</v>
      </c>
      <c r="B21" s="12">
        <f t="shared" ref="B21:D21" si="2">SUM(B22:B26)</f>
        <v>7426300</v>
      </c>
      <c r="C21" s="12">
        <f t="shared" si="2"/>
        <v>7649089</v>
      </c>
      <c r="D21" s="12">
        <f t="shared" si="2"/>
        <v>7687928.5499999998</v>
      </c>
      <c r="E21" s="113">
        <v>0</v>
      </c>
      <c r="F21" s="113">
        <v>0</v>
      </c>
      <c r="G21" s="113">
        <v>0</v>
      </c>
      <c r="I21" s="235"/>
    </row>
    <row r="22" spans="1:9" x14ac:dyDescent="0.25">
      <c r="A22" s="56" t="s">
        <v>578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I22" s="235"/>
    </row>
    <row r="23" spans="1:9" x14ac:dyDescent="0.25">
      <c r="A23" s="56" t="s">
        <v>579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I23" s="235"/>
    </row>
    <row r="24" spans="1:9" x14ac:dyDescent="0.25">
      <c r="A24" s="56" t="s">
        <v>420</v>
      </c>
      <c r="B24" s="73">
        <v>0</v>
      </c>
      <c r="C24" s="218">
        <v>0</v>
      </c>
      <c r="D24" s="73">
        <v>0</v>
      </c>
      <c r="E24" s="73">
        <v>0</v>
      </c>
      <c r="F24" s="73">
        <v>0</v>
      </c>
      <c r="G24" s="73">
        <v>0</v>
      </c>
      <c r="I24" s="235"/>
    </row>
    <row r="25" spans="1:9" ht="30" x14ac:dyDescent="0.25">
      <c r="A25" s="57" t="s">
        <v>421</v>
      </c>
      <c r="B25" s="218">
        <v>7426300</v>
      </c>
      <c r="C25" s="218">
        <v>7649089</v>
      </c>
      <c r="D25" s="73">
        <v>7687928.5499999998</v>
      </c>
      <c r="E25" s="73">
        <v>0</v>
      </c>
      <c r="F25" s="73">
        <v>0</v>
      </c>
      <c r="G25" s="73">
        <v>0</v>
      </c>
      <c r="I25" s="235"/>
    </row>
    <row r="26" spans="1:9" x14ac:dyDescent="0.25">
      <c r="A26" s="57" t="s">
        <v>580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I26" s="235"/>
    </row>
    <row r="27" spans="1:9" x14ac:dyDescent="0.25">
      <c r="A27" s="74" t="s">
        <v>576</v>
      </c>
      <c r="B27" s="73"/>
      <c r="C27" s="73"/>
      <c r="D27" s="73"/>
      <c r="E27" s="73"/>
      <c r="F27" s="73"/>
      <c r="G27" s="73"/>
      <c r="I27" s="235"/>
    </row>
    <row r="28" spans="1:9" x14ac:dyDescent="0.25">
      <c r="A28" s="3" t="s">
        <v>581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I28" s="235"/>
    </row>
    <row r="29" spans="1:9" x14ac:dyDescent="0.25">
      <c r="A29" s="56" t="s">
        <v>582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I29" s="235"/>
    </row>
    <row r="30" spans="1:9" x14ac:dyDescent="0.25">
      <c r="A30" s="43" t="s">
        <v>576</v>
      </c>
      <c r="B30" s="75"/>
      <c r="C30" s="75"/>
      <c r="D30" s="75"/>
      <c r="E30" s="75"/>
      <c r="F30" s="75"/>
      <c r="G30" s="75"/>
      <c r="I30" s="235"/>
    </row>
    <row r="31" spans="1:9" x14ac:dyDescent="0.25">
      <c r="A31" s="3" t="s">
        <v>583</v>
      </c>
      <c r="B31" s="12">
        <f t="shared" ref="B31:D31" si="3">B28+B21+B7</f>
        <v>20030913.66</v>
      </c>
      <c r="C31" s="12">
        <f t="shared" si="3"/>
        <v>20319614.810000002</v>
      </c>
      <c r="D31" s="12">
        <f t="shared" si="3"/>
        <v>20424376.490000002</v>
      </c>
      <c r="E31" s="113">
        <v>0</v>
      </c>
      <c r="F31" s="113">
        <v>0</v>
      </c>
      <c r="G31" s="113">
        <v>0</v>
      </c>
      <c r="I31" s="235"/>
    </row>
    <row r="32" spans="1:9" x14ac:dyDescent="0.25">
      <c r="A32" s="43"/>
      <c r="B32" s="178"/>
      <c r="C32" s="178"/>
      <c r="D32" s="178"/>
      <c r="E32" s="178"/>
      <c r="F32" s="178"/>
      <c r="G32" s="178"/>
    </row>
    <row r="33" spans="1:7" x14ac:dyDescent="0.25">
      <c r="A33" s="179" t="s">
        <v>269</v>
      </c>
      <c r="B33" s="51"/>
      <c r="C33" s="51"/>
      <c r="D33" s="51"/>
      <c r="E33" s="51"/>
      <c r="F33" s="51"/>
      <c r="G33" s="51"/>
    </row>
    <row r="34" spans="1:7" ht="30" x14ac:dyDescent="0.25">
      <c r="A34" s="180" t="s">
        <v>422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ht="30" x14ac:dyDescent="0.25">
      <c r="A35" s="180" t="s">
        <v>271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179" t="s">
        <v>423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4:C17 B7:G7 B21:G31" xr:uid="{B08C576C-5832-4C79-912C-83161CB0A1B4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BE6-3EBD-47FF-A9A7-D27F343CF587}">
  <dimension ref="A1:G30"/>
  <sheetViews>
    <sheetView workbookViewId="0">
      <selection activeCell="K9" sqref="K9"/>
    </sheetView>
  </sheetViews>
  <sheetFormatPr baseColWidth="10" defaultRowHeight="15" x14ac:dyDescent="0.25"/>
  <cols>
    <col min="1" max="1" width="61.85546875" bestFit="1" customWidth="1"/>
    <col min="2" max="2" width="14.42578125" customWidth="1"/>
    <col min="3" max="3" width="14.140625" bestFit="1" customWidth="1"/>
  </cols>
  <sheetData>
    <row r="1" spans="1:7" x14ac:dyDescent="0.25">
      <c r="A1" s="253" t="s">
        <v>424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425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257" t="s">
        <v>414</v>
      </c>
      <c r="B5" s="258"/>
      <c r="C5" s="258"/>
      <c r="D5" s="258"/>
      <c r="E5" s="258"/>
      <c r="F5" s="258"/>
      <c r="G5" s="259"/>
    </row>
    <row r="6" spans="1:7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7" x14ac:dyDescent="0.25">
      <c r="A7" s="26" t="s">
        <v>426</v>
      </c>
      <c r="B7" s="33">
        <f t="shared" ref="B7:C7" si="1">SUM(B8:B16)</f>
        <v>18325252.75150172</v>
      </c>
      <c r="C7" s="33">
        <f t="shared" si="1"/>
        <v>18772210.135684688</v>
      </c>
      <c r="D7" s="113">
        <v>0</v>
      </c>
      <c r="E7" s="113">
        <v>0</v>
      </c>
      <c r="F7" s="113">
        <v>0</v>
      </c>
      <c r="G7" s="113">
        <v>0</v>
      </c>
    </row>
    <row r="8" spans="1:7" x14ac:dyDescent="0.25">
      <c r="A8" s="56" t="s">
        <v>584</v>
      </c>
      <c r="B8" s="58">
        <v>13705795.071950469</v>
      </c>
      <c r="C8" s="58">
        <v>14040082.756632188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585</v>
      </c>
      <c r="B9" s="58">
        <v>728570.35234374995</v>
      </c>
      <c r="C9" s="58">
        <v>746340.36093749991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427</v>
      </c>
      <c r="B10" s="58">
        <v>1060422.1135835936</v>
      </c>
      <c r="C10" s="58">
        <v>1086286.0675734375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428</v>
      </c>
      <c r="B11" s="58">
        <v>2541858.5261239065</v>
      </c>
      <c r="C11" s="58">
        <v>2603855.0755415629</v>
      </c>
      <c r="D11" s="177">
        <v>0</v>
      </c>
      <c r="E11" s="177">
        <v>0</v>
      </c>
      <c r="F11" s="177">
        <v>0</v>
      </c>
      <c r="G11" s="177">
        <v>0</v>
      </c>
    </row>
    <row r="12" spans="1:7" x14ac:dyDescent="0.25">
      <c r="A12" s="56" t="s">
        <v>586</v>
      </c>
      <c r="B12" s="58">
        <v>0</v>
      </c>
      <c r="C12" s="58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7" t="s">
        <v>430</v>
      </c>
      <c r="B14" s="58">
        <v>288606.6875</v>
      </c>
      <c r="C14" s="58">
        <v>295645.875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431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 t="s">
        <v>432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</row>
    <row r="17" spans="1:7" x14ac:dyDescent="0.25">
      <c r="A17" s="56"/>
      <c r="B17" s="177"/>
      <c r="C17" s="177"/>
      <c r="D17" s="177"/>
      <c r="E17" s="177"/>
      <c r="F17" s="177"/>
      <c r="G17" s="177"/>
    </row>
    <row r="18" spans="1:7" x14ac:dyDescent="0.25">
      <c r="A18" s="3" t="s">
        <v>433</v>
      </c>
      <c r="B18" s="113">
        <v>0</v>
      </c>
      <c r="C18" s="113">
        <v>0</v>
      </c>
      <c r="D18" s="113">
        <v>0</v>
      </c>
      <c r="E18" s="113">
        <v>0</v>
      </c>
      <c r="F18" s="113">
        <v>0</v>
      </c>
      <c r="G18" s="113">
        <v>0</v>
      </c>
    </row>
    <row r="19" spans="1:7" x14ac:dyDescent="0.25">
      <c r="A19" s="56" t="s">
        <v>584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585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427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428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586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429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57" t="s">
        <v>432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</row>
    <row r="28" spans="1:7" x14ac:dyDescent="0.25">
      <c r="A28" s="43" t="s">
        <v>576</v>
      </c>
      <c r="B28" s="75"/>
      <c r="C28" s="75"/>
      <c r="D28" s="75"/>
      <c r="E28" s="75"/>
      <c r="F28" s="75"/>
      <c r="G28" s="75"/>
    </row>
    <row r="29" spans="1:7" x14ac:dyDescent="0.25">
      <c r="A29" s="3" t="s">
        <v>435</v>
      </c>
      <c r="B29" s="12">
        <f t="shared" ref="B29:C29" si="2">B7+B18</f>
        <v>18325252.75150172</v>
      </c>
      <c r="C29" s="12">
        <f t="shared" si="2"/>
        <v>18772210.135684688</v>
      </c>
      <c r="D29" s="113">
        <v>0</v>
      </c>
      <c r="E29" s="113">
        <v>0</v>
      </c>
      <c r="F29" s="113">
        <v>0</v>
      </c>
      <c r="G29" s="113">
        <v>0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B14 C7:G7 B18:G29" xr:uid="{607DF28B-71E1-4AE4-9803-1CA759026FA6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FBAE-AEDC-4610-AED4-1942AA261D48}">
  <dimension ref="A1:G39"/>
  <sheetViews>
    <sheetView tabSelected="1" workbookViewId="0">
      <selection activeCell="I11" sqref="I11"/>
    </sheetView>
  </sheetViews>
  <sheetFormatPr baseColWidth="10" defaultRowHeight="15" x14ac:dyDescent="0.25"/>
  <cols>
    <col min="1" max="1" width="125.85546875" bestFit="1" customWidth="1"/>
    <col min="5" max="5" width="13.85546875" customWidth="1"/>
    <col min="6" max="6" width="15.28515625" customWidth="1"/>
    <col min="7" max="7" width="15.140625" customWidth="1"/>
  </cols>
  <sheetData>
    <row r="1" spans="1:7" x14ac:dyDescent="0.25">
      <c r="A1" s="253" t="s">
        <v>436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437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439</v>
      </c>
      <c r="B6" s="113">
        <v>0</v>
      </c>
      <c r="C6" s="113">
        <v>0</v>
      </c>
      <c r="D6" s="113">
        <v>0</v>
      </c>
      <c r="E6" s="33">
        <f t="shared" ref="E6:G6" si="0">SUM(E7:E18)</f>
        <v>18602511.009999998</v>
      </c>
      <c r="F6" s="33">
        <f t="shared" si="0"/>
        <v>20178339.710000001</v>
      </c>
      <c r="G6" s="33">
        <f t="shared" si="0"/>
        <v>10940179.640000001</v>
      </c>
    </row>
    <row r="7" spans="1:7" x14ac:dyDescent="0.25">
      <c r="A7" s="56" t="s">
        <v>569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</row>
    <row r="8" spans="1:7" x14ac:dyDescent="0.25">
      <c r="A8" s="56" t="s">
        <v>570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415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416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571</v>
      </c>
      <c r="B11" s="177">
        <v>0</v>
      </c>
      <c r="C11" s="177">
        <v>0</v>
      </c>
      <c r="D11" s="177">
        <v>0</v>
      </c>
      <c r="E11" s="238">
        <v>2941.62</v>
      </c>
      <c r="F11" s="45">
        <v>0</v>
      </c>
      <c r="G11" s="177">
        <v>0</v>
      </c>
    </row>
    <row r="12" spans="1:7" x14ac:dyDescent="0.25">
      <c r="A12" s="56" t="s">
        <v>572</v>
      </c>
      <c r="B12" s="177">
        <v>0</v>
      </c>
      <c r="C12" s="177">
        <v>0</v>
      </c>
      <c r="D12" s="177">
        <v>0</v>
      </c>
      <c r="E12" s="58">
        <v>0</v>
      </c>
      <c r="F12" s="58">
        <v>0</v>
      </c>
      <c r="G12" s="177">
        <v>0</v>
      </c>
    </row>
    <row r="13" spans="1:7" x14ac:dyDescent="0.25">
      <c r="A13" s="57" t="s">
        <v>417</v>
      </c>
      <c r="B13" s="177">
        <v>0</v>
      </c>
      <c r="C13" s="177">
        <v>0</v>
      </c>
      <c r="D13" s="177">
        <v>0</v>
      </c>
      <c r="E13" s="238">
        <v>1166199.99</v>
      </c>
      <c r="F13" s="239">
        <v>1227217.1100000001</v>
      </c>
      <c r="G13" s="177">
        <v>587488.5</v>
      </c>
    </row>
    <row r="14" spans="1:7" x14ac:dyDescent="0.25">
      <c r="A14" s="56" t="s">
        <v>418</v>
      </c>
      <c r="B14" s="177">
        <v>0</v>
      </c>
      <c r="C14" s="177">
        <v>0</v>
      </c>
      <c r="D14" s="177">
        <v>0</v>
      </c>
      <c r="E14" s="58">
        <v>0</v>
      </c>
      <c r="F14" s="58">
        <v>0</v>
      </c>
      <c r="G14" s="177">
        <v>0</v>
      </c>
    </row>
    <row r="15" spans="1:7" x14ac:dyDescent="0.25">
      <c r="A15" s="56" t="s">
        <v>573</v>
      </c>
      <c r="B15" s="177">
        <v>0</v>
      </c>
      <c r="C15" s="177">
        <v>0</v>
      </c>
      <c r="D15" s="177">
        <v>0</v>
      </c>
      <c r="E15" s="58">
        <v>0</v>
      </c>
      <c r="F15" s="58">
        <v>0</v>
      </c>
      <c r="G15" s="177">
        <v>0</v>
      </c>
    </row>
    <row r="16" spans="1:7" x14ac:dyDescent="0.25">
      <c r="A16" s="56" t="s">
        <v>419</v>
      </c>
      <c r="B16" s="177">
        <v>0</v>
      </c>
      <c r="C16" s="177">
        <v>0</v>
      </c>
      <c r="D16" s="177">
        <v>0</v>
      </c>
      <c r="E16" s="238">
        <v>17433369.399999999</v>
      </c>
      <c r="F16" s="239">
        <v>18951122.600000001</v>
      </c>
      <c r="G16" s="177">
        <v>10346995</v>
      </c>
    </row>
    <row r="17" spans="1:7" x14ac:dyDescent="0.25">
      <c r="A17" s="56" t="s">
        <v>574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</row>
    <row r="18" spans="1:7" x14ac:dyDescent="0.25">
      <c r="A18" s="86" t="s">
        <v>575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5696.14</v>
      </c>
    </row>
    <row r="19" spans="1:7" x14ac:dyDescent="0.25">
      <c r="A19" s="56"/>
      <c r="B19" s="177"/>
      <c r="C19" s="177"/>
      <c r="D19" s="177"/>
      <c r="E19" s="177"/>
      <c r="F19" s="177"/>
      <c r="G19" s="177"/>
    </row>
    <row r="20" spans="1:7" x14ac:dyDescent="0.25">
      <c r="A20" s="3" t="s">
        <v>440</v>
      </c>
      <c r="B20" s="113">
        <v>0</v>
      </c>
      <c r="C20" s="113">
        <v>0</v>
      </c>
      <c r="D20" s="113">
        <v>0</v>
      </c>
      <c r="E20" s="113">
        <v>0</v>
      </c>
      <c r="F20" s="113">
        <v>0</v>
      </c>
      <c r="G20" s="113">
        <v>0</v>
      </c>
    </row>
    <row r="21" spans="1:7" x14ac:dyDescent="0.25">
      <c r="A21" s="56" t="s">
        <v>578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579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6" t="s">
        <v>420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421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580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74"/>
      <c r="B26" s="73"/>
      <c r="C26" s="73"/>
      <c r="D26" s="73"/>
      <c r="E26" s="73"/>
      <c r="F26" s="73"/>
      <c r="G26" s="73"/>
    </row>
    <row r="27" spans="1:7" x14ac:dyDescent="0.25">
      <c r="A27" s="3" t="s">
        <v>441</v>
      </c>
      <c r="B27" s="113">
        <v>0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</row>
    <row r="28" spans="1:7" x14ac:dyDescent="0.25">
      <c r="A28" s="56" t="s">
        <v>267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</row>
    <row r="29" spans="1:7" x14ac:dyDescent="0.25">
      <c r="A29" s="43"/>
      <c r="B29" s="75"/>
      <c r="C29" s="75"/>
      <c r="D29" s="75"/>
      <c r="E29" s="75"/>
      <c r="F29" s="75"/>
      <c r="G29" s="75"/>
    </row>
    <row r="30" spans="1:7" x14ac:dyDescent="0.25">
      <c r="A30" s="3" t="s">
        <v>442</v>
      </c>
      <c r="B30" s="113">
        <v>0</v>
      </c>
      <c r="C30" s="113">
        <v>0</v>
      </c>
      <c r="D30" s="113">
        <v>0</v>
      </c>
      <c r="E30" s="12">
        <f t="shared" ref="E30:G30" si="1">E6+E20+E27</f>
        <v>18602511.009999998</v>
      </c>
      <c r="F30" s="12">
        <f t="shared" si="1"/>
        <v>20178339.710000001</v>
      </c>
      <c r="G30" s="12">
        <f t="shared" si="1"/>
        <v>10940179.640000001</v>
      </c>
    </row>
    <row r="31" spans="1:7" x14ac:dyDescent="0.25">
      <c r="A31" s="43"/>
      <c r="B31" s="178"/>
      <c r="C31" s="178"/>
      <c r="D31" s="178"/>
      <c r="E31" s="178"/>
      <c r="F31" s="178"/>
      <c r="G31" s="178"/>
    </row>
    <row r="32" spans="1:7" x14ac:dyDescent="0.25">
      <c r="A32" s="179" t="s">
        <v>269</v>
      </c>
      <c r="B32" s="51"/>
      <c r="C32" s="51"/>
      <c r="D32" s="51"/>
      <c r="E32" s="51"/>
      <c r="F32" s="51"/>
      <c r="G32" s="51"/>
    </row>
    <row r="33" spans="1:7" x14ac:dyDescent="0.25">
      <c r="A33" s="180" t="s">
        <v>422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</row>
    <row r="34" spans="1:7" x14ac:dyDescent="0.25">
      <c r="A34" s="180" t="s">
        <v>271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x14ac:dyDescent="0.25">
      <c r="A35" s="51" t="s">
        <v>423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7" spans="1:7" x14ac:dyDescent="0.25">
      <c r="A37" s="167"/>
      <c r="B37" s="167"/>
      <c r="C37" s="167"/>
      <c r="D37" s="167"/>
      <c r="E37" s="167"/>
      <c r="F37" s="167"/>
      <c r="G37" s="167"/>
    </row>
    <row r="38" spans="1:7" x14ac:dyDescent="0.25">
      <c r="A38" s="167" t="s">
        <v>587</v>
      </c>
      <c r="B38" s="167"/>
      <c r="C38" s="167"/>
      <c r="D38" s="167"/>
      <c r="E38" s="167"/>
      <c r="F38" s="167"/>
      <c r="G38" s="167"/>
    </row>
    <row r="39" spans="1:7" x14ac:dyDescent="0.25">
      <c r="A39" s="167" t="s">
        <v>588</v>
      </c>
      <c r="B39" s="167"/>
      <c r="C39" s="167"/>
      <c r="D39" s="167"/>
      <c r="E39" s="167"/>
      <c r="F39" s="167"/>
      <c r="G39" s="167"/>
    </row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E11:F16 B6:G6 B20:G30" xr:uid="{2AD15B46-ED9D-4F1E-80D2-65F7B43F1BDA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194-1D62-4F5F-AB55-BBC1DFCD41D6}">
  <dimension ref="A1:G32"/>
  <sheetViews>
    <sheetView topLeftCell="A13" workbookViewId="0">
      <selection activeCell="I15" sqref="I15"/>
    </sheetView>
  </sheetViews>
  <sheetFormatPr baseColWidth="10" defaultRowHeight="15" x14ac:dyDescent="0.25"/>
  <cols>
    <col min="1" max="1" width="125.28515625" bestFit="1" customWidth="1"/>
    <col min="5" max="5" width="15.42578125" customWidth="1"/>
    <col min="6" max="6" width="16.140625" customWidth="1"/>
    <col min="7" max="7" width="17.5703125" customWidth="1"/>
  </cols>
  <sheetData>
    <row r="1" spans="1:7" x14ac:dyDescent="0.25">
      <c r="A1" s="253" t="s">
        <v>443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444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426</v>
      </c>
      <c r="B6" s="113">
        <v>0</v>
      </c>
      <c r="C6" s="113">
        <v>0</v>
      </c>
      <c r="D6" s="113">
        <v>0</v>
      </c>
      <c r="E6" s="33">
        <f t="shared" ref="E6:G6" si="0">SUM(E7:E15)</f>
        <v>17755097.819999997</v>
      </c>
      <c r="F6" s="33">
        <f t="shared" si="0"/>
        <v>20378670.779999997</v>
      </c>
      <c r="G6" s="33">
        <f t="shared" si="0"/>
        <v>8259790.379999999</v>
      </c>
    </row>
    <row r="7" spans="1:7" x14ac:dyDescent="0.25">
      <c r="A7" s="56" t="s">
        <v>584</v>
      </c>
      <c r="B7" s="177">
        <v>0</v>
      </c>
      <c r="C7" s="177">
        <v>0</v>
      </c>
      <c r="D7" s="177">
        <v>0</v>
      </c>
      <c r="E7" s="58">
        <v>12970304.34</v>
      </c>
      <c r="F7" s="58">
        <v>13579507.49</v>
      </c>
      <c r="G7" s="177">
        <v>5953668.5099999998</v>
      </c>
    </row>
    <row r="8" spans="1:7" x14ac:dyDescent="0.25">
      <c r="A8" s="56" t="s">
        <v>585</v>
      </c>
      <c r="B8" s="177">
        <v>0</v>
      </c>
      <c r="C8" s="177">
        <v>0</v>
      </c>
      <c r="D8" s="177">
        <v>0</v>
      </c>
      <c r="E8" s="58">
        <v>609652.93999999994</v>
      </c>
      <c r="F8" s="58">
        <v>917355.76</v>
      </c>
      <c r="G8" s="177">
        <v>332951.21000000002</v>
      </c>
    </row>
    <row r="9" spans="1:7" x14ac:dyDescent="0.25">
      <c r="A9" s="56" t="s">
        <v>427</v>
      </c>
      <c r="B9" s="177">
        <v>0</v>
      </c>
      <c r="C9" s="177">
        <v>0</v>
      </c>
      <c r="D9" s="177">
        <v>0</v>
      </c>
      <c r="E9" s="58">
        <v>1630288.43</v>
      </c>
      <c r="F9" s="58">
        <v>1119518.81</v>
      </c>
      <c r="G9" s="177">
        <v>708260.64</v>
      </c>
    </row>
    <row r="10" spans="1:7" x14ac:dyDescent="0.25">
      <c r="A10" s="56" t="s">
        <v>428</v>
      </c>
      <c r="B10" s="177">
        <v>0</v>
      </c>
      <c r="C10" s="177">
        <v>0</v>
      </c>
      <c r="D10" s="177">
        <v>0</v>
      </c>
      <c r="E10" s="58">
        <v>2469332.23</v>
      </c>
      <c r="F10" s="58">
        <v>2891806.82</v>
      </c>
      <c r="G10" s="177">
        <v>949030.96000000008</v>
      </c>
    </row>
    <row r="11" spans="1:7" x14ac:dyDescent="0.25">
      <c r="A11" s="56" t="s">
        <v>586</v>
      </c>
      <c r="B11" s="177">
        <v>0</v>
      </c>
      <c r="C11" s="177">
        <v>0</v>
      </c>
      <c r="D11" s="177">
        <v>0</v>
      </c>
      <c r="E11" s="58">
        <v>75519.88</v>
      </c>
      <c r="F11" s="58">
        <v>1870481.9000000001</v>
      </c>
      <c r="G11" s="177">
        <v>315879.06</v>
      </c>
    </row>
    <row r="12" spans="1:7" x14ac:dyDescent="0.25">
      <c r="A12" s="56" t="s">
        <v>429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7" t="s">
        <v>430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6" t="s">
        <v>431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432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/>
      <c r="B16" s="177"/>
      <c r="C16" s="177"/>
      <c r="D16" s="177"/>
      <c r="E16" s="177"/>
      <c r="F16" s="177"/>
      <c r="G16" s="177"/>
    </row>
    <row r="17" spans="1:7" x14ac:dyDescent="0.25">
      <c r="A17" s="3" t="s">
        <v>433</v>
      </c>
      <c r="B17" s="113">
        <v>0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</row>
    <row r="18" spans="1:7" x14ac:dyDescent="0.25">
      <c r="A18" s="56" t="s">
        <v>584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</row>
    <row r="19" spans="1:7" x14ac:dyDescent="0.25">
      <c r="A19" s="56" t="s">
        <v>585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427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7" t="s">
        <v>586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429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430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432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43" t="s">
        <v>576</v>
      </c>
      <c r="B27" s="75"/>
      <c r="C27" s="75"/>
      <c r="D27" s="75"/>
      <c r="E27" s="75"/>
      <c r="F27" s="75"/>
      <c r="G27" s="75"/>
    </row>
    <row r="28" spans="1:7" x14ac:dyDescent="0.25">
      <c r="A28" s="3" t="s">
        <v>435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0" spans="1:7" x14ac:dyDescent="0.25">
      <c r="A30" s="167"/>
      <c r="B30" s="167"/>
      <c r="C30" s="167"/>
      <c r="D30" s="167"/>
      <c r="E30" s="167"/>
      <c r="F30" s="167"/>
      <c r="G30" s="167"/>
    </row>
    <row r="31" spans="1:7" x14ac:dyDescent="0.25">
      <c r="A31" s="167" t="s">
        <v>589</v>
      </c>
      <c r="B31" s="167"/>
      <c r="C31" s="167"/>
      <c r="D31" s="167"/>
      <c r="E31" s="167"/>
      <c r="F31" s="167"/>
      <c r="G31" s="167"/>
    </row>
    <row r="32" spans="1:7" x14ac:dyDescent="0.25">
      <c r="A32" s="167" t="s">
        <v>590</v>
      </c>
      <c r="B32" s="167"/>
      <c r="C32" s="167"/>
      <c r="D32" s="167"/>
      <c r="E32" s="167"/>
      <c r="F32" s="167"/>
      <c r="G32" s="167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E7:F11 B17:G28 B6:G6" xr:uid="{C91B1392-FD9F-41CC-A1F5-6FCC4DBDEFC8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3360-FF50-40B4-9FE2-5B0B97B7B57E}">
  <dimension ref="A1:F68"/>
  <sheetViews>
    <sheetView workbookViewId="0">
      <selection activeCell="K18" sqref="K18"/>
    </sheetView>
  </sheetViews>
  <sheetFormatPr baseColWidth="10" defaultRowHeight="15" x14ac:dyDescent="0.25"/>
  <cols>
    <col min="1" max="1" width="80.7109375" customWidth="1"/>
  </cols>
  <sheetData>
    <row r="1" spans="1:6" x14ac:dyDescent="0.25">
      <c r="A1" s="253" t="s">
        <v>445</v>
      </c>
      <c r="B1" s="242"/>
      <c r="C1" s="242"/>
      <c r="D1" s="242"/>
      <c r="E1" s="242"/>
      <c r="F1" s="242"/>
    </row>
    <row r="2" spans="1:6" x14ac:dyDescent="0.25">
      <c r="A2" s="244" t="s">
        <v>523</v>
      </c>
      <c r="B2" s="245"/>
      <c r="C2" s="245"/>
      <c r="D2" s="245"/>
      <c r="E2" s="245"/>
      <c r="F2" s="246"/>
    </row>
    <row r="3" spans="1:6" x14ac:dyDescent="0.25">
      <c r="A3" s="254" t="s">
        <v>446</v>
      </c>
      <c r="B3" s="255"/>
      <c r="C3" s="255"/>
      <c r="D3" s="255"/>
      <c r="E3" s="255"/>
      <c r="F3" s="256"/>
    </row>
    <row r="4" spans="1:6" ht="60" x14ac:dyDescent="0.25">
      <c r="A4" s="174" t="s">
        <v>182</v>
      </c>
      <c r="B4" s="175" t="s">
        <v>447</v>
      </c>
      <c r="C4" s="176" t="s">
        <v>448</v>
      </c>
      <c r="D4" s="176" t="s">
        <v>449</v>
      </c>
      <c r="E4" s="176" t="s">
        <v>450</v>
      </c>
      <c r="F4" s="176" t="s">
        <v>451</v>
      </c>
    </row>
    <row r="5" spans="1:6" x14ac:dyDescent="0.25">
      <c r="A5" s="183" t="s">
        <v>452</v>
      </c>
      <c r="B5" s="184"/>
      <c r="C5" s="184"/>
      <c r="D5" s="184"/>
      <c r="E5" s="184"/>
      <c r="F5" s="184"/>
    </row>
    <row r="6" spans="1:6" x14ac:dyDescent="0.25">
      <c r="A6" s="185" t="s">
        <v>453</v>
      </c>
      <c r="B6" s="186"/>
      <c r="C6" s="186"/>
      <c r="D6" s="186"/>
      <c r="E6" s="186"/>
      <c r="F6" s="186"/>
    </row>
    <row r="7" spans="1:6" x14ac:dyDescent="0.25">
      <c r="A7" s="185" t="s">
        <v>454</v>
      </c>
      <c r="B7" s="186"/>
      <c r="C7" s="186"/>
      <c r="D7" s="186"/>
      <c r="E7" s="186"/>
      <c r="F7" s="186"/>
    </row>
    <row r="8" spans="1:6" x14ac:dyDescent="0.25">
      <c r="A8" s="187"/>
      <c r="B8" s="186"/>
      <c r="C8" s="186"/>
      <c r="D8" s="186"/>
      <c r="E8" s="186"/>
      <c r="F8" s="186"/>
    </row>
    <row r="9" spans="1:6" x14ac:dyDescent="0.25">
      <c r="A9" s="188" t="s">
        <v>455</v>
      </c>
      <c r="B9" s="186"/>
      <c r="C9" s="186"/>
      <c r="D9" s="186"/>
      <c r="E9" s="186"/>
      <c r="F9" s="186"/>
    </row>
    <row r="10" spans="1:6" x14ac:dyDescent="0.25">
      <c r="A10" s="185" t="s">
        <v>456</v>
      </c>
      <c r="B10" s="189"/>
      <c r="C10" s="189"/>
      <c r="D10" s="189"/>
      <c r="E10" s="189"/>
      <c r="F10" s="189"/>
    </row>
    <row r="11" spans="1:6" x14ac:dyDescent="0.25">
      <c r="A11" s="65" t="s">
        <v>457</v>
      </c>
      <c r="B11" s="189"/>
      <c r="C11" s="189"/>
      <c r="D11" s="189"/>
      <c r="E11" s="189"/>
      <c r="F11" s="189"/>
    </row>
    <row r="12" spans="1:6" x14ac:dyDescent="0.25">
      <c r="A12" s="65" t="s">
        <v>458</v>
      </c>
      <c r="B12" s="189"/>
      <c r="C12" s="189"/>
      <c r="D12" s="189"/>
      <c r="E12" s="189"/>
      <c r="F12" s="189"/>
    </row>
    <row r="13" spans="1:6" x14ac:dyDescent="0.25">
      <c r="A13" s="65" t="s">
        <v>459</v>
      </c>
      <c r="B13" s="189"/>
      <c r="C13" s="189"/>
      <c r="D13" s="189"/>
      <c r="E13" s="189"/>
      <c r="F13" s="189"/>
    </row>
    <row r="14" spans="1:6" x14ac:dyDescent="0.25">
      <c r="A14" s="185" t="s">
        <v>460</v>
      </c>
      <c r="B14" s="189"/>
      <c r="C14" s="189"/>
      <c r="D14" s="189"/>
      <c r="E14" s="189"/>
      <c r="F14" s="189"/>
    </row>
    <row r="15" spans="1:6" x14ac:dyDescent="0.25">
      <c r="A15" s="65" t="s">
        <v>457</v>
      </c>
      <c r="B15" s="189"/>
      <c r="C15" s="189"/>
      <c r="D15" s="189"/>
      <c r="E15" s="189"/>
      <c r="F15" s="189"/>
    </row>
    <row r="16" spans="1:6" x14ac:dyDescent="0.25">
      <c r="A16" s="65" t="s">
        <v>458</v>
      </c>
      <c r="B16" s="190"/>
      <c r="C16" s="190"/>
      <c r="D16" s="190"/>
      <c r="E16" s="190"/>
      <c r="F16" s="190"/>
    </row>
    <row r="17" spans="1:6" x14ac:dyDescent="0.25">
      <c r="A17" s="65" t="s">
        <v>459</v>
      </c>
      <c r="B17" s="191"/>
      <c r="C17" s="191"/>
      <c r="D17" s="191"/>
      <c r="E17" s="191"/>
      <c r="F17" s="191"/>
    </row>
    <row r="18" spans="1:6" x14ac:dyDescent="0.25">
      <c r="A18" s="185" t="s">
        <v>461</v>
      </c>
      <c r="B18" s="191"/>
      <c r="C18" s="191"/>
      <c r="D18" s="191"/>
      <c r="E18" s="191"/>
      <c r="F18" s="191"/>
    </row>
    <row r="19" spans="1:6" x14ac:dyDescent="0.25">
      <c r="A19" s="185" t="s">
        <v>462</v>
      </c>
      <c r="B19" s="191"/>
      <c r="C19" s="191"/>
      <c r="D19" s="191"/>
      <c r="E19" s="191"/>
      <c r="F19" s="191"/>
    </row>
    <row r="20" spans="1:6" x14ac:dyDescent="0.25">
      <c r="A20" s="185" t="s">
        <v>463</v>
      </c>
      <c r="B20" s="192"/>
      <c r="C20" s="192"/>
      <c r="D20" s="192"/>
      <c r="E20" s="192"/>
      <c r="F20" s="192"/>
    </row>
    <row r="21" spans="1:6" x14ac:dyDescent="0.25">
      <c r="A21" s="185" t="s">
        <v>464</v>
      </c>
      <c r="B21" s="192"/>
      <c r="C21" s="192"/>
      <c r="D21" s="192"/>
      <c r="E21" s="192"/>
      <c r="F21" s="192"/>
    </row>
    <row r="22" spans="1:6" x14ac:dyDescent="0.25">
      <c r="A22" s="185" t="s">
        <v>465</v>
      </c>
      <c r="B22" s="192"/>
      <c r="C22" s="192"/>
      <c r="D22" s="192"/>
      <c r="E22" s="192"/>
      <c r="F22" s="192"/>
    </row>
    <row r="23" spans="1:6" x14ac:dyDescent="0.25">
      <c r="A23" s="185" t="s">
        <v>466</v>
      </c>
      <c r="B23" s="192"/>
      <c r="C23" s="192"/>
      <c r="D23" s="192"/>
      <c r="E23" s="192"/>
      <c r="F23" s="192"/>
    </row>
    <row r="24" spans="1:6" x14ac:dyDescent="0.25">
      <c r="A24" s="185" t="s">
        <v>467</v>
      </c>
      <c r="B24" s="193"/>
      <c r="C24" s="193"/>
      <c r="D24" s="193"/>
      <c r="E24" s="193"/>
      <c r="F24" s="193"/>
    </row>
    <row r="25" spans="1:6" x14ac:dyDescent="0.25">
      <c r="A25" s="185" t="s">
        <v>468</v>
      </c>
      <c r="B25" s="193"/>
      <c r="C25" s="193"/>
      <c r="D25" s="193"/>
      <c r="E25" s="193"/>
      <c r="F25" s="193"/>
    </row>
    <row r="26" spans="1:6" x14ac:dyDescent="0.25">
      <c r="A26" s="187"/>
      <c r="B26" s="194"/>
      <c r="C26" s="194"/>
      <c r="D26" s="194"/>
      <c r="E26" s="194"/>
      <c r="F26" s="194"/>
    </row>
    <row r="27" spans="1:6" x14ac:dyDescent="0.25">
      <c r="A27" s="188" t="s">
        <v>469</v>
      </c>
      <c r="B27" s="195"/>
      <c r="C27" s="195"/>
      <c r="D27" s="195"/>
      <c r="E27" s="195"/>
      <c r="F27" s="195"/>
    </row>
    <row r="28" spans="1:6" x14ac:dyDescent="0.25">
      <c r="A28" s="185" t="s">
        <v>470</v>
      </c>
      <c r="B28" s="85"/>
      <c r="C28" s="85"/>
      <c r="D28" s="85"/>
      <c r="E28" s="85"/>
      <c r="F28" s="85"/>
    </row>
    <row r="29" spans="1:6" x14ac:dyDescent="0.25">
      <c r="A29" s="180"/>
      <c r="B29" s="51"/>
      <c r="C29" s="51"/>
      <c r="D29" s="51"/>
      <c r="E29" s="51"/>
      <c r="F29" s="51"/>
    </row>
    <row r="30" spans="1:6" x14ac:dyDescent="0.25">
      <c r="A30" s="196" t="s">
        <v>471</v>
      </c>
      <c r="B30" s="51"/>
      <c r="C30" s="51"/>
      <c r="D30" s="51"/>
      <c r="E30" s="51"/>
      <c r="F30" s="51"/>
    </row>
    <row r="31" spans="1:6" x14ac:dyDescent="0.25">
      <c r="A31" s="197" t="s">
        <v>456</v>
      </c>
      <c r="B31" s="85"/>
      <c r="C31" s="85"/>
      <c r="D31" s="85"/>
      <c r="E31" s="85"/>
      <c r="F31" s="85"/>
    </row>
    <row r="32" spans="1:6" x14ac:dyDescent="0.25">
      <c r="A32" s="197" t="s">
        <v>460</v>
      </c>
      <c r="B32" s="85"/>
      <c r="C32" s="85"/>
      <c r="D32" s="85"/>
      <c r="E32" s="85"/>
      <c r="F32" s="85"/>
    </row>
    <row r="33" spans="1:6" x14ac:dyDescent="0.25">
      <c r="A33" s="197" t="s">
        <v>472</v>
      </c>
      <c r="B33" s="85"/>
      <c r="C33" s="85"/>
      <c r="D33" s="85"/>
      <c r="E33" s="85"/>
      <c r="F33" s="85"/>
    </row>
    <row r="34" spans="1:6" x14ac:dyDescent="0.25">
      <c r="A34" s="180"/>
      <c r="B34" s="51"/>
      <c r="C34" s="51"/>
      <c r="D34" s="51"/>
      <c r="E34" s="51"/>
      <c r="F34" s="51"/>
    </row>
    <row r="35" spans="1:6" x14ac:dyDescent="0.25">
      <c r="A35" s="196" t="s">
        <v>473</v>
      </c>
      <c r="B35" s="51"/>
      <c r="C35" s="51"/>
      <c r="D35" s="51"/>
      <c r="E35" s="51"/>
      <c r="F35" s="51"/>
    </row>
    <row r="36" spans="1:6" x14ac:dyDescent="0.25">
      <c r="A36" s="197" t="s">
        <v>474</v>
      </c>
      <c r="B36" s="51"/>
      <c r="C36" s="51"/>
      <c r="D36" s="51"/>
      <c r="E36" s="51"/>
      <c r="F36" s="51"/>
    </row>
    <row r="37" spans="1:6" x14ac:dyDescent="0.25">
      <c r="A37" s="197" t="s">
        <v>475</v>
      </c>
      <c r="B37" s="51"/>
      <c r="C37" s="51"/>
      <c r="D37" s="51"/>
      <c r="E37" s="51"/>
      <c r="F37" s="51"/>
    </row>
    <row r="38" spans="1:6" x14ac:dyDescent="0.25">
      <c r="A38" s="197" t="s">
        <v>476</v>
      </c>
      <c r="B38" s="51"/>
      <c r="C38" s="51"/>
      <c r="D38" s="51"/>
      <c r="E38" s="51"/>
      <c r="F38" s="51"/>
    </row>
    <row r="39" spans="1:6" x14ac:dyDescent="0.25">
      <c r="A39" s="180"/>
      <c r="B39" s="51"/>
      <c r="C39" s="51"/>
      <c r="D39" s="51"/>
      <c r="E39" s="51"/>
      <c r="F39" s="51"/>
    </row>
    <row r="40" spans="1:6" x14ac:dyDescent="0.25">
      <c r="A40" s="196" t="s">
        <v>477</v>
      </c>
      <c r="B40" s="51"/>
      <c r="C40" s="51"/>
      <c r="D40" s="51"/>
      <c r="E40" s="51"/>
      <c r="F40" s="51"/>
    </row>
    <row r="41" spans="1:6" x14ac:dyDescent="0.25">
      <c r="A41" s="180"/>
      <c r="B41" s="51"/>
      <c r="C41" s="51"/>
      <c r="D41" s="51"/>
      <c r="E41" s="51"/>
      <c r="F41" s="51"/>
    </row>
    <row r="42" spans="1:6" x14ac:dyDescent="0.25">
      <c r="A42" s="196" t="s">
        <v>478</v>
      </c>
      <c r="B42" s="51"/>
      <c r="C42" s="51"/>
      <c r="D42" s="51"/>
      <c r="E42" s="51"/>
      <c r="F42" s="51"/>
    </row>
    <row r="43" spans="1:6" x14ac:dyDescent="0.25">
      <c r="A43" s="197" t="s">
        <v>479</v>
      </c>
      <c r="B43" s="85"/>
      <c r="C43" s="85"/>
      <c r="D43" s="85"/>
      <c r="E43" s="85"/>
      <c r="F43" s="85"/>
    </row>
    <row r="44" spans="1:6" x14ac:dyDescent="0.25">
      <c r="A44" s="197" t="s">
        <v>480</v>
      </c>
      <c r="B44" s="85"/>
      <c r="C44" s="85"/>
      <c r="D44" s="85"/>
      <c r="E44" s="85"/>
      <c r="F44" s="85"/>
    </row>
    <row r="45" spans="1:6" x14ac:dyDescent="0.25">
      <c r="A45" s="197" t="s">
        <v>481</v>
      </c>
      <c r="B45" s="85"/>
      <c r="C45" s="85"/>
      <c r="D45" s="85"/>
      <c r="E45" s="85"/>
      <c r="F45" s="85"/>
    </row>
    <row r="46" spans="1:6" x14ac:dyDescent="0.25">
      <c r="A46" s="180"/>
      <c r="B46" s="51"/>
      <c r="C46" s="51"/>
      <c r="D46" s="51"/>
      <c r="E46" s="51"/>
      <c r="F46" s="51"/>
    </row>
    <row r="47" spans="1:6" x14ac:dyDescent="0.25">
      <c r="A47" s="196" t="s">
        <v>482</v>
      </c>
      <c r="B47" s="51"/>
      <c r="C47" s="51"/>
      <c r="D47" s="51"/>
      <c r="E47" s="51"/>
      <c r="F47" s="51"/>
    </row>
    <row r="48" spans="1:6" x14ac:dyDescent="0.25">
      <c r="A48" s="197" t="s">
        <v>480</v>
      </c>
      <c r="B48" s="85"/>
      <c r="C48" s="85"/>
      <c r="D48" s="85"/>
      <c r="E48" s="85"/>
      <c r="F48" s="85"/>
    </row>
    <row r="49" spans="1:6" x14ac:dyDescent="0.25">
      <c r="A49" s="197" t="s">
        <v>481</v>
      </c>
      <c r="B49" s="85"/>
      <c r="C49" s="85"/>
      <c r="D49" s="85"/>
      <c r="E49" s="85"/>
      <c r="F49" s="85"/>
    </row>
    <row r="50" spans="1:6" x14ac:dyDescent="0.25">
      <c r="A50" s="180"/>
      <c r="B50" s="51"/>
      <c r="C50" s="51"/>
      <c r="D50" s="51"/>
      <c r="E50" s="51"/>
      <c r="F50" s="51"/>
    </row>
    <row r="51" spans="1:6" x14ac:dyDescent="0.25">
      <c r="A51" s="196" t="s">
        <v>483</v>
      </c>
      <c r="B51" s="51"/>
      <c r="C51" s="51"/>
      <c r="D51" s="51"/>
      <c r="E51" s="51"/>
      <c r="F51" s="51"/>
    </row>
    <row r="52" spans="1:6" x14ac:dyDescent="0.25">
      <c r="A52" s="197" t="s">
        <v>480</v>
      </c>
      <c r="B52" s="85"/>
      <c r="C52" s="85"/>
      <c r="D52" s="85"/>
      <c r="E52" s="85"/>
      <c r="F52" s="85"/>
    </row>
    <row r="53" spans="1:6" x14ac:dyDescent="0.25">
      <c r="A53" s="197" t="s">
        <v>481</v>
      </c>
      <c r="B53" s="85"/>
      <c r="C53" s="85"/>
      <c r="D53" s="85"/>
      <c r="E53" s="85"/>
      <c r="F53" s="85"/>
    </row>
    <row r="54" spans="1:6" x14ac:dyDescent="0.25">
      <c r="A54" s="197" t="s">
        <v>484</v>
      </c>
      <c r="B54" s="85"/>
      <c r="C54" s="85"/>
      <c r="D54" s="85"/>
      <c r="E54" s="85"/>
      <c r="F54" s="85"/>
    </row>
    <row r="55" spans="1:6" x14ac:dyDescent="0.25">
      <c r="A55" s="180"/>
      <c r="B55" s="51"/>
      <c r="C55" s="51"/>
      <c r="D55" s="51"/>
      <c r="E55" s="51"/>
      <c r="F55" s="51"/>
    </row>
    <row r="56" spans="1:6" x14ac:dyDescent="0.25">
      <c r="A56" s="196" t="s">
        <v>485</v>
      </c>
      <c r="B56" s="51"/>
      <c r="C56" s="51"/>
      <c r="D56" s="51"/>
      <c r="E56" s="51"/>
      <c r="F56" s="51"/>
    </row>
    <row r="57" spans="1:6" x14ac:dyDescent="0.25">
      <c r="A57" s="197" t="s">
        <v>480</v>
      </c>
      <c r="B57" s="85"/>
      <c r="C57" s="85"/>
      <c r="D57" s="85"/>
      <c r="E57" s="85"/>
      <c r="F57" s="85"/>
    </row>
    <row r="58" spans="1:6" x14ac:dyDescent="0.25">
      <c r="A58" s="197" t="s">
        <v>481</v>
      </c>
      <c r="B58" s="85"/>
      <c r="C58" s="85"/>
      <c r="D58" s="85"/>
      <c r="E58" s="85"/>
      <c r="F58" s="85"/>
    </row>
    <row r="59" spans="1:6" x14ac:dyDescent="0.25">
      <c r="A59" s="180"/>
      <c r="B59" s="51"/>
      <c r="C59" s="51"/>
      <c r="D59" s="51"/>
      <c r="E59" s="51"/>
      <c r="F59" s="51"/>
    </row>
    <row r="60" spans="1:6" x14ac:dyDescent="0.25">
      <c r="A60" s="196" t="s">
        <v>486</v>
      </c>
      <c r="B60" s="51"/>
      <c r="C60" s="51"/>
      <c r="D60" s="51"/>
      <c r="E60" s="51"/>
      <c r="F60" s="51"/>
    </row>
    <row r="61" spans="1:6" x14ac:dyDescent="0.25">
      <c r="A61" s="197" t="s">
        <v>487</v>
      </c>
      <c r="B61" s="178"/>
      <c r="C61" s="178"/>
      <c r="D61" s="178"/>
      <c r="E61" s="178"/>
      <c r="F61" s="178"/>
    </row>
    <row r="62" spans="1:6" x14ac:dyDescent="0.25">
      <c r="A62" s="197" t="s">
        <v>488</v>
      </c>
      <c r="B62" s="198"/>
      <c r="C62" s="198"/>
      <c r="D62" s="198"/>
      <c r="E62" s="198"/>
      <c r="F62" s="198"/>
    </row>
    <row r="63" spans="1:6" x14ac:dyDescent="0.25">
      <c r="A63" s="180"/>
      <c r="B63" s="178"/>
      <c r="C63" s="178"/>
      <c r="D63" s="178"/>
      <c r="E63" s="178"/>
      <c r="F63" s="178"/>
    </row>
    <row r="64" spans="1:6" x14ac:dyDescent="0.25">
      <c r="A64" s="196" t="s">
        <v>489</v>
      </c>
      <c r="B64" s="178"/>
      <c r="C64" s="178"/>
      <c r="D64" s="178"/>
      <c r="E64" s="178"/>
      <c r="F64" s="178"/>
    </row>
    <row r="65" spans="1:6" x14ac:dyDescent="0.25">
      <c r="A65" s="197" t="s">
        <v>490</v>
      </c>
      <c r="B65" s="178"/>
      <c r="C65" s="178"/>
      <c r="D65" s="178"/>
      <c r="E65" s="178"/>
      <c r="F65" s="178"/>
    </row>
    <row r="66" spans="1:6" x14ac:dyDescent="0.25">
      <c r="A66" s="197" t="s">
        <v>491</v>
      </c>
      <c r="B66" s="180"/>
      <c r="C66" s="51"/>
      <c r="D66" s="180"/>
      <c r="E66" s="180"/>
      <c r="F66" s="180"/>
    </row>
    <row r="67" spans="1:6" x14ac:dyDescent="0.25">
      <c r="A67" s="52"/>
      <c r="B67" s="52"/>
      <c r="C67" s="52"/>
      <c r="D67" s="52"/>
      <c r="E67" s="52"/>
      <c r="F67" s="52"/>
    </row>
    <row r="68" spans="1:6" x14ac:dyDescent="0.25">
      <c r="A68" s="167"/>
      <c r="B68" s="167"/>
      <c r="C68" s="167"/>
      <c r="D68" s="167"/>
      <c r="E68" s="167"/>
      <c r="F68" s="16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FBB93620-DAF2-4BE8-B292-896D9D9F372D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267" t="s">
        <v>412</v>
      </c>
      <c r="B1" s="267"/>
      <c r="C1" s="267"/>
      <c r="D1" s="267"/>
      <c r="E1" s="267"/>
      <c r="F1" s="267"/>
      <c r="G1" s="267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22" t="s">
        <v>413</v>
      </c>
      <c r="B3" s="123"/>
      <c r="C3" s="123"/>
      <c r="D3" s="123"/>
      <c r="E3" s="123"/>
      <c r="F3" s="123"/>
      <c r="G3" s="124"/>
    </row>
    <row r="4" spans="1:7" x14ac:dyDescent="0.25">
      <c r="A4" s="122" t="s">
        <v>2</v>
      </c>
      <c r="B4" s="123"/>
      <c r="C4" s="123"/>
      <c r="D4" s="123"/>
      <c r="E4" s="123"/>
      <c r="F4" s="123"/>
      <c r="G4" s="124"/>
    </row>
    <row r="5" spans="1:7" x14ac:dyDescent="0.25">
      <c r="A5" s="122" t="s">
        <v>414</v>
      </c>
      <c r="B5" s="123"/>
      <c r="C5" s="123"/>
      <c r="D5" s="123"/>
      <c r="E5" s="123"/>
      <c r="F5" s="123"/>
      <c r="G5" s="124"/>
    </row>
    <row r="6" spans="1:7" x14ac:dyDescent="0.25">
      <c r="A6" s="265" t="s">
        <v>438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83.25" customHeight="1" x14ac:dyDescent="0.25">
      <c r="A7" s="266"/>
      <c r="B7" s="68" t="s">
        <v>492</v>
      </c>
      <c r="C7" s="266"/>
      <c r="D7" s="266"/>
      <c r="E7" s="266"/>
      <c r="F7" s="266"/>
      <c r="G7" s="266"/>
    </row>
    <row r="8" spans="1:7" ht="30" x14ac:dyDescent="0.25">
      <c r="A8" s="69" t="s">
        <v>439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212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213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214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493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216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494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495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496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237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238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497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440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498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499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500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263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264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441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267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501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269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422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271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502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68" t="s">
        <v>424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425</v>
      </c>
      <c r="B3" s="108"/>
      <c r="C3" s="108"/>
      <c r="D3" s="108"/>
      <c r="E3" s="108"/>
      <c r="F3" s="108"/>
      <c r="G3" s="109"/>
    </row>
    <row r="4" spans="1:7" x14ac:dyDescent="0.25">
      <c r="A4" s="107" t="s">
        <v>2</v>
      </c>
      <c r="B4" s="108"/>
      <c r="C4" s="108"/>
      <c r="D4" s="108"/>
      <c r="E4" s="108"/>
      <c r="F4" s="108"/>
      <c r="G4" s="109"/>
    </row>
    <row r="5" spans="1:7" x14ac:dyDescent="0.25">
      <c r="A5" s="107" t="s">
        <v>414</v>
      </c>
      <c r="B5" s="108"/>
      <c r="C5" s="108"/>
      <c r="D5" s="108"/>
      <c r="E5" s="108"/>
      <c r="F5" s="108"/>
      <c r="G5" s="109"/>
    </row>
    <row r="6" spans="1:7" x14ac:dyDescent="0.25">
      <c r="A6" s="269" t="s">
        <v>503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57.75" customHeight="1" x14ac:dyDescent="0.25">
      <c r="A7" s="270"/>
      <c r="B7" s="35" t="s">
        <v>492</v>
      </c>
      <c r="C7" s="266"/>
      <c r="D7" s="266"/>
      <c r="E7" s="266"/>
      <c r="F7" s="266"/>
      <c r="G7" s="266"/>
    </row>
    <row r="8" spans="1:7" x14ac:dyDescent="0.25">
      <c r="A8" s="26" t="s">
        <v>426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504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505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427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428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506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429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430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432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433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504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505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427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428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506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429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430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432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435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68" t="s">
        <v>436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437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2" t="s">
        <v>438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f>+F5+1</f>
        <v>2022</v>
      </c>
    </row>
    <row r="6" spans="1:7" ht="32.25" x14ac:dyDescent="0.25">
      <c r="A6" s="252"/>
      <c r="B6" s="274"/>
      <c r="C6" s="274"/>
      <c r="D6" s="274"/>
      <c r="E6" s="274"/>
      <c r="F6" s="274"/>
      <c r="G6" s="35" t="s">
        <v>507</v>
      </c>
    </row>
    <row r="7" spans="1:7" x14ac:dyDescent="0.25">
      <c r="A7" s="60" t="s">
        <v>439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508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509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415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416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510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511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418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419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513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440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515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516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421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517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441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267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442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269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422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518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423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271" t="s">
        <v>519</v>
      </c>
      <c r="B39" s="271"/>
      <c r="C39" s="271"/>
      <c r="D39" s="271"/>
      <c r="E39" s="271"/>
      <c r="F39" s="271"/>
      <c r="G39" s="271"/>
    </row>
    <row r="40" spans="1:7" x14ac:dyDescent="0.25">
      <c r="A40" s="271" t="s">
        <v>520</v>
      </c>
      <c r="B40" s="271"/>
      <c r="C40" s="271"/>
      <c r="D40" s="271"/>
      <c r="E40" s="271"/>
      <c r="F40" s="271"/>
      <c r="G40" s="27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68" t="s">
        <v>443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444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5" t="s">
        <v>503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v>2022</v>
      </c>
    </row>
    <row r="6" spans="1:7" ht="48.75" customHeight="1" x14ac:dyDescent="0.25">
      <c r="A6" s="276"/>
      <c r="B6" s="274"/>
      <c r="C6" s="274"/>
      <c r="D6" s="274"/>
      <c r="E6" s="274"/>
      <c r="F6" s="274"/>
      <c r="G6" s="35" t="s">
        <v>521</v>
      </c>
    </row>
    <row r="7" spans="1:7" x14ac:dyDescent="0.25">
      <c r="A7" s="26" t="s">
        <v>426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504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505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427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428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506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430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431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433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504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505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427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428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506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429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430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434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522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271" t="s">
        <v>519</v>
      </c>
      <c r="B32" s="271"/>
      <c r="C32" s="271"/>
      <c r="D32" s="271"/>
      <c r="E32" s="271"/>
      <c r="F32" s="271"/>
      <c r="G32" s="271"/>
    </row>
    <row r="33" spans="1:7" x14ac:dyDescent="0.25">
      <c r="A33" s="271" t="s">
        <v>520</v>
      </c>
      <c r="B33" s="271"/>
      <c r="C33" s="271"/>
      <c r="D33" s="271"/>
      <c r="E33" s="271"/>
      <c r="F33" s="271"/>
      <c r="G33" s="27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277" t="s">
        <v>445</v>
      </c>
      <c r="B1" s="277"/>
      <c r="C1" s="277"/>
      <c r="D1" s="277"/>
      <c r="E1" s="277"/>
      <c r="F1" s="277"/>
    </row>
    <row r="2" spans="1:6" ht="20.100000000000001" customHeight="1" x14ac:dyDescent="0.25">
      <c r="A2" s="104" t="str">
        <f>'Formato 1'!A2</f>
        <v>SISTEMA MUNICIPAL PARA EL DESARRROLLO INTEGRAL DE LA FAMILIA DE SAN FELIPE GUANAJUATO, Gobierno del Estado de Guanajuato (a)</v>
      </c>
      <c r="B2" s="125"/>
      <c r="C2" s="125"/>
      <c r="D2" s="125"/>
      <c r="E2" s="125"/>
      <c r="F2" s="126"/>
    </row>
    <row r="3" spans="1:6" ht="29.25" customHeight="1" x14ac:dyDescent="0.25">
      <c r="A3" s="127" t="s">
        <v>446</v>
      </c>
      <c r="B3" s="128"/>
      <c r="C3" s="128"/>
      <c r="D3" s="128"/>
      <c r="E3" s="128"/>
      <c r="F3" s="129"/>
    </row>
    <row r="4" spans="1:6" ht="35.25" customHeight="1" x14ac:dyDescent="0.25">
      <c r="A4" s="115"/>
      <c r="B4" s="115" t="s">
        <v>447</v>
      </c>
      <c r="C4" s="115" t="s">
        <v>448</v>
      </c>
      <c r="D4" s="115" t="s">
        <v>449</v>
      </c>
      <c r="E4" s="115" t="s">
        <v>450</v>
      </c>
      <c r="F4" s="115" t="s">
        <v>451</v>
      </c>
    </row>
    <row r="5" spans="1:6" ht="12.75" customHeight="1" x14ac:dyDescent="0.25">
      <c r="A5" s="18" t="s">
        <v>452</v>
      </c>
      <c r="B5" s="51"/>
      <c r="C5" s="51"/>
      <c r="D5" s="51"/>
      <c r="E5" s="51"/>
      <c r="F5" s="51"/>
    </row>
    <row r="6" spans="1:6" ht="30" x14ac:dyDescent="0.25">
      <c r="A6" s="57" t="s">
        <v>453</v>
      </c>
      <c r="B6" s="58"/>
      <c r="C6" s="58"/>
      <c r="D6" s="58"/>
      <c r="E6" s="58"/>
      <c r="F6" s="58"/>
    </row>
    <row r="7" spans="1:6" ht="15" x14ac:dyDescent="0.25">
      <c r="A7" s="57" t="s">
        <v>454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8" t="s">
        <v>455</v>
      </c>
      <c r="B9" s="43"/>
      <c r="C9" s="43"/>
      <c r="D9" s="43"/>
      <c r="E9" s="43"/>
      <c r="F9" s="43"/>
    </row>
    <row r="10" spans="1:6" ht="15" x14ac:dyDescent="0.25">
      <c r="A10" s="57" t="s">
        <v>456</v>
      </c>
      <c r="B10" s="58"/>
      <c r="C10" s="58"/>
      <c r="D10" s="58"/>
      <c r="E10" s="58"/>
      <c r="F10" s="58"/>
    </row>
    <row r="11" spans="1:6" ht="15" x14ac:dyDescent="0.25">
      <c r="A11" s="77" t="s">
        <v>457</v>
      </c>
      <c r="B11" s="58"/>
      <c r="C11" s="58"/>
      <c r="D11" s="58"/>
      <c r="E11" s="58"/>
      <c r="F11" s="58"/>
    </row>
    <row r="12" spans="1:6" ht="15" x14ac:dyDescent="0.25">
      <c r="A12" s="77" t="s">
        <v>458</v>
      </c>
      <c r="B12" s="58"/>
      <c r="C12" s="58"/>
      <c r="D12" s="58"/>
      <c r="E12" s="58"/>
      <c r="F12" s="58"/>
    </row>
    <row r="13" spans="1:6" ht="15" x14ac:dyDescent="0.25">
      <c r="A13" s="77" t="s">
        <v>459</v>
      </c>
      <c r="B13" s="58"/>
      <c r="C13" s="58"/>
      <c r="D13" s="58"/>
      <c r="E13" s="58"/>
      <c r="F13" s="58"/>
    </row>
    <row r="14" spans="1:6" ht="15" x14ac:dyDescent="0.25">
      <c r="A14" s="57" t="s">
        <v>460</v>
      </c>
      <c r="B14" s="58"/>
      <c r="C14" s="58"/>
      <c r="D14" s="58"/>
      <c r="E14" s="58"/>
      <c r="F14" s="58"/>
    </row>
    <row r="15" spans="1:6" ht="15" x14ac:dyDescent="0.25">
      <c r="A15" s="77" t="s">
        <v>457</v>
      </c>
      <c r="B15" s="58"/>
      <c r="C15" s="58"/>
      <c r="D15" s="58"/>
      <c r="E15" s="58"/>
      <c r="F15" s="58"/>
    </row>
    <row r="16" spans="1:6" ht="15" x14ac:dyDescent="0.25">
      <c r="A16" s="77" t="s">
        <v>458</v>
      </c>
      <c r="B16" s="58"/>
      <c r="C16" s="58"/>
      <c r="D16" s="58"/>
      <c r="E16" s="58"/>
      <c r="F16" s="58"/>
    </row>
    <row r="17" spans="1:6" ht="15" x14ac:dyDescent="0.25">
      <c r="A17" s="77" t="s">
        <v>459</v>
      </c>
      <c r="B17" s="58"/>
      <c r="C17" s="58"/>
      <c r="D17" s="58"/>
      <c r="E17" s="58"/>
      <c r="F17" s="58"/>
    </row>
    <row r="18" spans="1:6" ht="15" x14ac:dyDescent="0.25">
      <c r="A18" s="57" t="s">
        <v>461</v>
      </c>
      <c r="B18" s="116"/>
      <c r="C18" s="58"/>
      <c r="D18" s="58"/>
      <c r="E18" s="58"/>
      <c r="F18" s="58"/>
    </row>
    <row r="19" spans="1:6" ht="15" x14ac:dyDescent="0.25">
      <c r="A19" s="57" t="s">
        <v>462</v>
      </c>
      <c r="B19" s="58"/>
      <c r="C19" s="58"/>
      <c r="D19" s="58"/>
      <c r="E19" s="58"/>
      <c r="F19" s="58"/>
    </row>
    <row r="20" spans="1:6" ht="30" x14ac:dyDescent="0.25">
      <c r="A20" s="57" t="s">
        <v>463</v>
      </c>
      <c r="B20" s="117"/>
      <c r="C20" s="117"/>
      <c r="D20" s="117"/>
      <c r="E20" s="117"/>
      <c r="F20" s="117"/>
    </row>
    <row r="21" spans="1:6" ht="30" x14ac:dyDescent="0.25">
      <c r="A21" s="57" t="s">
        <v>464</v>
      </c>
      <c r="B21" s="117"/>
      <c r="C21" s="117"/>
      <c r="D21" s="117"/>
      <c r="E21" s="117"/>
      <c r="F21" s="117"/>
    </row>
    <row r="22" spans="1:6" ht="30" x14ac:dyDescent="0.25">
      <c r="A22" s="57" t="s">
        <v>465</v>
      </c>
      <c r="B22" s="117"/>
      <c r="C22" s="117"/>
      <c r="D22" s="117"/>
      <c r="E22" s="117"/>
      <c r="F22" s="117"/>
    </row>
    <row r="23" spans="1:6" ht="15" x14ac:dyDescent="0.25">
      <c r="A23" s="57" t="s">
        <v>466</v>
      </c>
      <c r="B23" s="117"/>
      <c r="C23" s="117"/>
      <c r="D23" s="117"/>
      <c r="E23" s="117"/>
      <c r="F23" s="117"/>
    </row>
    <row r="24" spans="1:6" ht="15" x14ac:dyDescent="0.25">
      <c r="A24" s="57" t="s">
        <v>467</v>
      </c>
      <c r="B24" s="118"/>
      <c r="C24" s="58"/>
      <c r="D24" s="58"/>
      <c r="E24" s="58"/>
      <c r="F24" s="58"/>
    </row>
    <row r="25" spans="1:6" ht="15" x14ac:dyDescent="0.25">
      <c r="A25" s="57" t="s">
        <v>468</v>
      </c>
      <c r="B25" s="118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8" t="s">
        <v>469</v>
      </c>
      <c r="B27" s="43"/>
      <c r="C27" s="43"/>
      <c r="D27" s="43"/>
      <c r="E27" s="43"/>
      <c r="F27" s="43"/>
    </row>
    <row r="28" spans="1:6" ht="15" x14ac:dyDescent="0.25">
      <c r="A28" s="57" t="s">
        <v>470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8" t="s">
        <v>471</v>
      </c>
      <c r="B30" s="43"/>
      <c r="C30" s="43"/>
      <c r="D30" s="43"/>
      <c r="E30" s="43"/>
      <c r="F30" s="43"/>
    </row>
    <row r="31" spans="1:6" ht="15" x14ac:dyDescent="0.25">
      <c r="A31" s="57" t="s">
        <v>456</v>
      </c>
      <c r="B31" s="58"/>
      <c r="C31" s="58"/>
      <c r="D31" s="58"/>
      <c r="E31" s="58"/>
      <c r="F31" s="58"/>
    </row>
    <row r="32" spans="1:6" ht="15" x14ac:dyDescent="0.25">
      <c r="A32" s="57" t="s">
        <v>460</v>
      </c>
      <c r="B32" s="58"/>
      <c r="C32" s="58"/>
      <c r="D32" s="58"/>
      <c r="E32" s="58"/>
      <c r="F32" s="58"/>
    </row>
    <row r="33" spans="1:6" ht="15" x14ac:dyDescent="0.25">
      <c r="A33" s="57" t="s">
        <v>472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8" t="s">
        <v>473</v>
      </c>
      <c r="B35" s="43"/>
      <c r="C35" s="43"/>
      <c r="D35" s="43"/>
      <c r="E35" s="43"/>
      <c r="F35" s="43"/>
    </row>
    <row r="36" spans="1:6" ht="15" x14ac:dyDescent="0.25">
      <c r="A36" s="57" t="s">
        <v>474</v>
      </c>
      <c r="B36" s="58"/>
      <c r="C36" s="58"/>
      <c r="D36" s="58"/>
      <c r="E36" s="58"/>
      <c r="F36" s="58"/>
    </row>
    <row r="37" spans="1:6" ht="15" x14ac:dyDescent="0.25">
      <c r="A37" s="57" t="s">
        <v>475</v>
      </c>
      <c r="B37" s="58"/>
      <c r="C37" s="58"/>
      <c r="D37" s="58"/>
      <c r="E37" s="58"/>
      <c r="F37" s="58"/>
    </row>
    <row r="38" spans="1:6" ht="15" x14ac:dyDescent="0.25">
      <c r="A38" s="57" t="s">
        <v>476</v>
      </c>
      <c r="B38" s="118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8" t="s">
        <v>477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8" t="s">
        <v>478</v>
      </c>
      <c r="B42" s="43"/>
      <c r="C42" s="43"/>
      <c r="D42" s="43"/>
      <c r="E42" s="43"/>
      <c r="F42" s="43"/>
    </row>
    <row r="43" spans="1:6" ht="15" x14ac:dyDescent="0.25">
      <c r="A43" s="57" t="s">
        <v>479</v>
      </c>
      <c r="B43" s="58"/>
      <c r="C43" s="58"/>
      <c r="D43" s="58"/>
      <c r="E43" s="58"/>
      <c r="F43" s="58"/>
    </row>
    <row r="44" spans="1:6" ht="15" x14ac:dyDescent="0.25">
      <c r="A44" s="57" t="s">
        <v>480</v>
      </c>
      <c r="B44" s="58"/>
      <c r="C44" s="58"/>
      <c r="D44" s="58"/>
      <c r="E44" s="58"/>
      <c r="F44" s="58"/>
    </row>
    <row r="45" spans="1:6" ht="15" x14ac:dyDescent="0.25">
      <c r="A45" s="57" t="s">
        <v>481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8" t="s">
        <v>482</v>
      </c>
      <c r="B47" s="43"/>
      <c r="C47" s="43"/>
      <c r="D47" s="43"/>
      <c r="E47" s="43"/>
      <c r="F47" s="43"/>
    </row>
    <row r="48" spans="1:6" ht="15" x14ac:dyDescent="0.25">
      <c r="A48" s="57" t="s">
        <v>480</v>
      </c>
      <c r="B48" s="117"/>
      <c r="C48" s="117"/>
      <c r="D48" s="117"/>
      <c r="E48" s="117"/>
      <c r="F48" s="117"/>
    </row>
    <row r="49" spans="1:6" ht="15" x14ac:dyDescent="0.25">
      <c r="A49" s="57" t="s">
        <v>481</v>
      </c>
      <c r="B49" s="117"/>
      <c r="C49" s="117"/>
      <c r="D49" s="117"/>
      <c r="E49" s="117"/>
      <c r="F49" s="117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8" t="s">
        <v>483</v>
      </c>
      <c r="B51" s="43"/>
      <c r="C51" s="43"/>
      <c r="D51" s="43"/>
      <c r="E51" s="43"/>
      <c r="F51" s="43"/>
    </row>
    <row r="52" spans="1:6" ht="15" x14ac:dyDescent="0.25">
      <c r="A52" s="57" t="s">
        <v>480</v>
      </c>
      <c r="B52" s="58"/>
      <c r="C52" s="58"/>
      <c r="D52" s="58"/>
      <c r="E52" s="58"/>
      <c r="F52" s="58"/>
    </row>
    <row r="53" spans="1:6" ht="15" x14ac:dyDescent="0.25">
      <c r="A53" s="57" t="s">
        <v>481</v>
      </c>
      <c r="B53" s="58"/>
      <c r="C53" s="58"/>
      <c r="D53" s="58"/>
      <c r="E53" s="58"/>
      <c r="F53" s="58"/>
    </row>
    <row r="54" spans="1:6" ht="15" x14ac:dyDescent="0.25">
      <c r="A54" s="57" t="s">
        <v>484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8" t="s">
        <v>485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480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481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8" t="s">
        <v>486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487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488</v>
      </c>
      <c r="B62" s="118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8" t="s">
        <v>489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490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491</v>
      </c>
      <c r="B66" s="58"/>
      <c r="C66" s="58"/>
      <c r="D66" s="58"/>
      <c r="E66" s="58"/>
      <c r="F66" s="58"/>
    </row>
    <row r="67" spans="1:6" ht="20.100000000000001" customHeight="1" x14ac:dyDescent="0.25">
      <c r="A67" s="114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6"/>
  <sheetViews>
    <sheetView showGridLines="0" zoomScale="85" zoomScaleNormal="85" workbookViewId="0">
      <selection activeCell="I19" sqref="I1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41" t="s">
        <v>119</v>
      </c>
      <c r="B1" s="242"/>
      <c r="C1" s="242"/>
      <c r="D1" s="242"/>
      <c r="E1" s="242"/>
      <c r="F1" s="242"/>
      <c r="G1" s="242"/>
      <c r="H1" s="243"/>
    </row>
    <row r="2" spans="1:8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6"/>
    </row>
    <row r="3" spans="1:8" ht="15" customHeight="1" x14ac:dyDescent="0.25">
      <c r="A3" s="107" t="s">
        <v>120</v>
      </c>
      <c r="B3" s="108"/>
      <c r="C3" s="108"/>
      <c r="D3" s="108"/>
      <c r="E3" s="108"/>
      <c r="F3" s="108"/>
      <c r="G3" s="108"/>
      <c r="H3" s="109"/>
    </row>
    <row r="4" spans="1:8" ht="15" customHeight="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9"/>
    </row>
    <row r="5" spans="1:8" x14ac:dyDescent="0.25">
      <c r="A5" s="110" t="s">
        <v>2</v>
      </c>
      <c r="B5" s="111"/>
      <c r="C5" s="111"/>
      <c r="D5" s="111"/>
      <c r="E5" s="111"/>
      <c r="F5" s="111"/>
      <c r="G5" s="111"/>
      <c r="H5" s="112"/>
    </row>
    <row r="6" spans="1:8" ht="41.45" customHeight="1" x14ac:dyDescent="0.25">
      <c r="A6" s="5" t="s">
        <v>552</v>
      </c>
      <c r="B6" s="6" t="str">
        <f>'[3]Formato 1'!C6</f>
        <v>31 de diciembre de 2025</v>
      </c>
      <c r="C6" s="5" t="s">
        <v>544</v>
      </c>
      <c r="D6" s="5" t="s">
        <v>553</v>
      </c>
      <c r="E6" s="5" t="s">
        <v>554</v>
      </c>
      <c r="F6" s="5" t="s">
        <v>555</v>
      </c>
      <c r="G6" s="5" t="s">
        <v>556</v>
      </c>
      <c r="H6" s="169" t="s">
        <v>545</v>
      </c>
    </row>
    <row r="7" spans="1:8" x14ac:dyDescent="0.25">
      <c r="A7" s="96"/>
      <c r="B7" s="97"/>
      <c r="C7" s="97"/>
      <c r="D7" s="97"/>
      <c r="E7" s="97"/>
      <c r="F7" s="97"/>
      <c r="G7" s="97"/>
      <c r="H7" s="97"/>
    </row>
    <row r="8" spans="1:8" x14ac:dyDescent="0.25">
      <c r="A8" s="8" t="s">
        <v>121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8" t="s">
        <v>122</v>
      </c>
      <c r="B9" s="45">
        <f t="shared" ref="B9:H9" si="1">SUM(B10:B12)</f>
        <v>0</v>
      </c>
      <c r="C9" s="45">
        <f t="shared" si="1"/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</row>
    <row r="10" spans="1:8" ht="17.25" customHeight="1" x14ac:dyDescent="0.25">
      <c r="A10" s="99" t="s">
        <v>123</v>
      </c>
      <c r="B10" s="100">
        <v>0</v>
      </c>
      <c r="C10" s="45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</row>
    <row r="11" spans="1:8" x14ac:dyDescent="0.25">
      <c r="A11" s="99" t="s">
        <v>124</v>
      </c>
      <c r="B11" s="100">
        <v>0</v>
      </c>
      <c r="C11" s="45">
        <v>0</v>
      </c>
      <c r="D11" s="100">
        <v>0</v>
      </c>
      <c r="E11" s="100">
        <v>0</v>
      </c>
      <c r="F11" s="100">
        <v>0</v>
      </c>
      <c r="G11" s="45">
        <v>0</v>
      </c>
      <c r="H11" s="45">
        <v>0</v>
      </c>
    </row>
    <row r="12" spans="1:8" ht="16.5" customHeight="1" x14ac:dyDescent="0.25">
      <c r="A12" s="99" t="s">
        <v>125</v>
      </c>
      <c r="B12" s="100">
        <v>0</v>
      </c>
      <c r="C12" s="45">
        <v>0</v>
      </c>
      <c r="D12" s="100">
        <v>0</v>
      </c>
      <c r="E12" s="100">
        <v>0</v>
      </c>
      <c r="F12" s="100">
        <v>0</v>
      </c>
      <c r="G12" s="45">
        <v>0</v>
      </c>
      <c r="H12" s="45">
        <v>0</v>
      </c>
    </row>
    <row r="13" spans="1:8" x14ac:dyDescent="0.25">
      <c r="A13" s="98" t="s">
        <v>126</v>
      </c>
      <c r="B13" s="45">
        <f t="shared" ref="B13:H13" si="2">SUM(B14:B16)</f>
        <v>0</v>
      </c>
      <c r="C13" s="45">
        <f t="shared" si="2"/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45">
        <f t="shared" si="2"/>
        <v>0</v>
      </c>
    </row>
    <row r="14" spans="1:8" x14ac:dyDescent="0.25">
      <c r="A14" s="99" t="s">
        <v>127</v>
      </c>
      <c r="B14" s="100">
        <v>0</v>
      </c>
      <c r="C14" s="45">
        <v>0</v>
      </c>
      <c r="D14" s="100">
        <v>0</v>
      </c>
      <c r="E14" s="100">
        <v>0</v>
      </c>
      <c r="F14" s="100">
        <v>0</v>
      </c>
      <c r="G14" s="45">
        <v>0</v>
      </c>
      <c r="H14" s="45">
        <v>0</v>
      </c>
    </row>
    <row r="15" spans="1:8" ht="15" customHeight="1" x14ac:dyDescent="0.25">
      <c r="A15" s="99" t="s">
        <v>128</v>
      </c>
      <c r="B15" s="100">
        <v>0</v>
      </c>
      <c r="C15" s="45">
        <v>0</v>
      </c>
      <c r="D15" s="100">
        <v>0</v>
      </c>
      <c r="E15" s="100">
        <v>0</v>
      </c>
      <c r="F15" s="100">
        <v>0</v>
      </c>
      <c r="G15" s="45">
        <v>0</v>
      </c>
      <c r="H15" s="45">
        <v>0</v>
      </c>
    </row>
    <row r="16" spans="1:8" x14ac:dyDescent="0.25">
      <c r="A16" s="99" t="s">
        <v>129</v>
      </c>
      <c r="B16" s="100">
        <v>0</v>
      </c>
      <c r="C16" s="45">
        <v>0</v>
      </c>
      <c r="D16" s="100">
        <v>0</v>
      </c>
      <c r="E16" s="100">
        <v>0</v>
      </c>
      <c r="F16" s="100">
        <v>0</v>
      </c>
      <c r="G16" s="45">
        <v>0</v>
      </c>
      <c r="H16" s="45">
        <v>0</v>
      </c>
    </row>
    <row r="17" spans="1:8" x14ac:dyDescent="0.25">
      <c r="A17" s="101"/>
      <c r="B17" s="85"/>
      <c r="C17" s="85"/>
      <c r="D17" s="85"/>
      <c r="E17" s="85"/>
      <c r="F17" s="85"/>
      <c r="G17" s="85"/>
      <c r="H17" s="85"/>
    </row>
    <row r="18" spans="1:8" x14ac:dyDescent="0.25">
      <c r="A18" s="8" t="s">
        <v>130</v>
      </c>
      <c r="B18" s="132">
        <v>5092637.01</v>
      </c>
      <c r="C18" s="102"/>
      <c r="D18" s="102"/>
      <c r="E18" s="102"/>
      <c r="F18" s="132">
        <v>4613250.25</v>
      </c>
      <c r="G18" s="102"/>
      <c r="H18" s="102"/>
    </row>
    <row r="19" spans="1:8" ht="16.5" customHeight="1" x14ac:dyDescent="0.25">
      <c r="A19" s="101"/>
      <c r="B19" s="85"/>
      <c r="C19" s="85"/>
      <c r="D19" s="85"/>
      <c r="E19" s="85"/>
      <c r="F19" s="85"/>
      <c r="G19" s="85"/>
      <c r="H19" s="85"/>
    </row>
    <row r="20" spans="1:8" ht="14.45" customHeight="1" x14ac:dyDescent="0.25">
      <c r="A20" s="8" t="s">
        <v>131</v>
      </c>
      <c r="B20" s="4">
        <f t="shared" ref="B20:H20" si="3">B8+B18</f>
        <v>5092637.01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4613250.25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1"/>
      <c r="B21" s="47"/>
      <c r="C21" s="47"/>
      <c r="D21" s="47"/>
      <c r="E21" s="47"/>
      <c r="F21" s="47"/>
      <c r="G21" s="47"/>
      <c r="H21" s="47"/>
    </row>
    <row r="22" spans="1:8" ht="16.5" customHeight="1" x14ac:dyDescent="0.25">
      <c r="A22" s="8" t="s">
        <v>132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3" t="s">
        <v>133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</row>
    <row r="24" spans="1:8" ht="15" customHeight="1" x14ac:dyDescent="0.25">
      <c r="A24" s="103" t="s">
        <v>134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</row>
    <row r="25" spans="1:8" x14ac:dyDescent="0.25">
      <c r="A25" s="103" t="s">
        <v>135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</row>
    <row r="26" spans="1:8" ht="16.5" customHeight="1" x14ac:dyDescent="0.25">
      <c r="A26" s="9"/>
      <c r="B26" s="47"/>
      <c r="C26" s="47"/>
      <c r="D26" s="47"/>
      <c r="E26" s="47"/>
      <c r="F26" s="47"/>
      <c r="G26" s="47"/>
      <c r="H26" s="47"/>
    </row>
    <row r="27" spans="1:8" ht="16.5" customHeight="1" x14ac:dyDescent="0.25">
      <c r="A27" s="8" t="s">
        <v>136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3" t="s">
        <v>137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</row>
    <row r="29" spans="1:8" ht="15" customHeight="1" x14ac:dyDescent="0.25">
      <c r="A29" s="103" t="s">
        <v>138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</row>
    <row r="30" spans="1:8" ht="15.75" customHeight="1" x14ac:dyDescent="0.25">
      <c r="A30" s="103" t="s">
        <v>139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</row>
    <row r="31" spans="1:8" ht="15" customHeight="1" x14ac:dyDescent="0.25">
      <c r="A31" s="10" t="s">
        <v>140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247" t="s">
        <v>141</v>
      </c>
      <c r="B33" s="247"/>
      <c r="C33" s="247"/>
      <c r="D33" s="247"/>
      <c r="E33" s="247"/>
      <c r="F33" s="247"/>
      <c r="G33" s="247"/>
      <c r="H33" s="247"/>
    </row>
    <row r="34" spans="1:8" ht="14.45" customHeight="1" x14ac:dyDescent="0.25">
      <c r="A34" s="247"/>
      <c r="B34" s="247"/>
      <c r="C34" s="247"/>
      <c r="D34" s="247"/>
      <c r="E34" s="247"/>
      <c r="F34" s="247"/>
      <c r="G34" s="247"/>
      <c r="H34" s="247"/>
    </row>
    <row r="35" spans="1:8" ht="14.45" customHeight="1" x14ac:dyDescent="0.25">
      <c r="A35" s="247"/>
      <c r="B35" s="247"/>
      <c r="C35" s="247"/>
      <c r="D35" s="247"/>
      <c r="E35" s="247"/>
      <c r="F35" s="247"/>
      <c r="G35" s="247"/>
      <c r="H35" s="247"/>
    </row>
    <row r="36" spans="1:8" ht="14.45" customHeight="1" x14ac:dyDescent="0.25">
      <c r="A36" s="247"/>
      <c r="B36" s="247"/>
      <c r="C36" s="247"/>
      <c r="D36" s="247"/>
      <c r="E36" s="247"/>
      <c r="F36" s="247"/>
      <c r="G36" s="247"/>
      <c r="H36" s="247"/>
    </row>
    <row r="37" spans="1:8" ht="14.45" customHeight="1" x14ac:dyDescent="0.25">
      <c r="A37" s="247"/>
      <c r="B37" s="247"/>
      <c r="C37" s="247"/>
      <c r="D37" s="247"/>
      <c r="E37" s="247"/>
      <c r="F37" s="247"/>
      <c r="G37" s="247"/>
      <c r="H37" s="247"/>
    </row>
    <row r="38" spans="1:8" x14ac:dyDescent="0.25">
      <c r="A38" s="59"/>
    </row>
    <row r="39" spans="1:8" ht="45" x14ac:dyDescent="0.25">
      <c r="A39" s="5" t="s">
        <v>142</v>
      </c>
      <c r="B39" s="5" t="s">
        <v>143</v>
      </c>
      <c r="C39" s="5" t="s">
        <v>144</v>
      </c>
      <c r="D39" s="5" t="s">
        <v>145</v>
      </c>
      <c r="E39" s="5" t="s">
        <v>146</v>
      </c>
      <c r="F39" s="7" t="s">
        <v>147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148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3" t="s">
        <v>149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3" t="s">
        <v>150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3" t="s">
        <v>151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140</v>
      </c>
      <c r="B45" s="52"/>
      <c r="C45" s="52"/>
      <c r="D45" s="52"/>
      <c r="E45" s="52"/>
      <c r="F45" s="52"/>
    </row>
    <row r="46" spans="1:8" x14ac:dyDescent="0.25">
      <c r="A46" s="154" t="s">
        <v>543</v>
      </c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65BF08A6-151E-452B-8496-37AB854BE89A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2"/>
  <sheetViews>
    <sheetView showGridLines="0" zoomScale="115" zoomScaleNormal="11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41" t="s">
        <v>152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</row>
    <row r="3" spans="1:11" x14ac:dyDescent="0.25">
      <c r="A3" s="107" t="s">
        <v>153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</row>
    <row r="4" spans="1:1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11" x14ac:dyDescent="0.25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9"/>
    </row>
    <row r="6" spans="1:11" ht="57" customHeight="1" x14ac:dyDescent="0.25">
      <c r="A6" s="170" t="s">
        <v>557</v>
      </c>
      <c r="B6" s="170" t="s">
        <v>558</v>
      </c>
      <c r="C6" s="170" t="s">
        <v>559</v>
      </c>
      <c r="D6" s="170" t="s">
        <v>560</v>
      </c>
      <c r="E6" s="170" t="s">
        <v>546</v>
      </c>
      <c r="F6" s="170" t="s">
        <v>547</v>
      </c>
      <c r="G6" s="170" t="s">
        <v>561</v>
      </c>
      <c r="H6" s="170" t="s">
        <v>562</v>
      </c>
      <c r="I6" s="1" t="s">
        <v>563</v>
      </c>
      <c r="J6" s="1" t="s">
        <v>564</v>
      </c>
      <c r="K6" s="1" t="s">
        <v>565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154</v>
      </c>
      <c r="B8" s="93"/>
      <c r="C8" s="93"/>
      <c r="D8" s="93"/>
      <c r="E8" s="4">
        <f>SUM(E9:E12)</f>
        <v>0</v>
      </c>
      <c r="F8" s="9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4" t="s">
        <v>155</v>
      </c>
      <c r="B9" s="95"/>
      <c r="C9" s="95"/>
      <c r="D9" s="95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4" t="s">
        <v>156</v>
      </c>
      <c r="B10" s="95"/>
      <c r="C10" s="95"/>
      <c r="D10" s="95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4" t="s">
        <v>157</v>
      </c>
      <c r="B11" s="95"/>
      <c r="C11" s="95"/>
      <c r="D11" s="95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4" t="s">
        <v>158</v>
      </c>
      <c r="B12" s="95"/>
      <c r="C12" s="95"/>
      <c r="D12" s="95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0" t="s">
        <v>140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159</v>
      </c>
      <c r="B14" s="93"/>
      <c r="C14" s="93"/>
      <c r="D14" s="93"/>
      <c r="E14" s="4">
        <f>SUM(E15:E18)</f>
        <v>0</v>
      </c>
      <c r="F14" s="9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4" t="s">
        <v>160</v>
      </c>
      <c r="B15" s="95"/>
      <c r="C15" s="95"/>
      <c r="D15" s="95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4" t="s">
        <v>161</v>
      </c>
      <c r="B16" s="95"/>
      <c r="C16" s="95"/>
      <c r="D16" s="95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4" t="s">
        <v>162</v>
      </c>
      <c r="B17" s="95"/>
      <c r="C17" s="95"/>
      <c r="D17" s="95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4" t="s">
        <v>163</v>
      </c>
      <c r="B18" s="95"/>
      <c r="C18" s="95"/>
      <c r="D18" s="95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0" t="s">
        <v>140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164</v>
      </c>
      <c r="B20" s="93"/>
      <c r="C20" s="93"/>
      <c r="D20" s="93"/>
      <c r="E20" s="4">
        <f>SUM(E8,E14)</f>
        <v>0</v>
      </c>
      <c r="F20" s="9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153" t="s">
        <v>543</v>
      </c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E54F6238-984C-4602-9004-7429467B718D}"/>
    <dataValidation allowBlank="1" showInputMessage="1" showErrorMessage="1" prompt="Monto pagado de la inversión actualizado al XX de XXXX de 20XN (k)" sqref="J6" xr:uid="{F6431516-7A20-4906-88D9-F86B85EBC0AD}"/>
    <dataValidation allowBlank="1" showInputMessage="1" showErrorMessage="1" prompt="Monto pagado de la inversión al XX de XXXX de 20XN (k)" sqref="I6" xr:uid="{60F42454-CAF1-4A6B-89F2-E555D47FBF4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6"/>
  <sheetViews>
    <sheetView showGridLines="0" zoomScaleNormal="100" workbookViewId="0">
      <selection activeCell="C77" sqref="C7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41" t="s">
        <v>165</v>
      </c>
      <c r="B1" s="242"/>
      <c r="C1" s="242"/>
      <c r="D1" s="243"/>
    </row>
    <row r="2" spans="1:4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6"/>
    </row>
    <row r="3" spans="1:4" x14ac:dyDescent="0.25">
      <c r="A3" s="107" t="s">
        <v>166</v>
      </c>
      <c r="B3" s="108"/>
      <c r="C3" s="108"/>
      <c r="D3" s="109"/>
    </row>
    <row r="4" spans="1:4" x14ac:dyDescent="0.25">
      <c r="A4" s="107" t="str">
        <f>'Formato 3'!A4</f>
        <v>Al 31 de Diciembre de 2025 y al 30 de junio de 2026 (b)</v>
      </c>
      <c r="B4" s="108"/>
      <c r="C4" s="108"/>
      <c r="D4" s="109"/>
    </row>
    <row r="5" spans="1:4" x14ac:dyDescent="0.25">
      <c r="A5" s="110" t="s">
        <v>2</v>
      </c>
      <c r="B5" s="111"/>
      <c r="C5" s="111"/>
      <c r="D5" s="112"/>
    </row>
    <row r="6" spans="1:4" ht="15" customHeight="1" x14ac:dyDescent="0.25"/>
    <row r="7" spans="1:4" ht="30" x14ac:dyDescent="0.25">
      <c r="A7" s="13" t="s">
        <v>182</v>
      </c>
      <c r="B7" s="7" t="s">
        <v>189</v>
      </c>
      <c r="C7" s="7" t="s">
        <v>167</v>
      </c>
      <c r="D7" s="7" t="s">
        <v>168</v>
      </c>
    </row>
    <row r="8" spans="1:4" x14ac:dyDescent="0.25">
      <c r="A8" s="3" t="s">
        <v>169</v>
      </c>
      <c r="B8" s="14">
        <f>SUM(B9:B11)</f>
        <v>19752364.27</v>
      </c>
      <c r="C8" s="14">
        <f>SUM(C9:C11)</f>
        <v>10940179.640000001</v>
      </c>
      <c r="D8" s="14">
        <f>SUM(D9:D11)</f>
        <v>10940179.640000001</v>
      </c>
    </row>
    <row r="9" spans="1:4" x14ac:dyDescent="0.25">
      <c r="A9" s="56" t="s">
        <v>170</v>
      </c>
      <c r="B9" s="208">
        <v>10742363.27</v>
      </c>
      <c r="C9" s="208">
        <v>1876179.64</v>
      </c>
      <c r="D9" s="208">
        <v>1876179.64</v>
      </c>
    </row>
    <row r="10" spans="1:4" x14ac:dyDescent="0.25">
      <c r="A10" s="56" t="s">
        <v>171</v>
      </c>
      <c r="B10" s="208">
        <v>9010001</v>
      </c>
      <c r="C10" s="208">
        <v>9064000</v>
      </c>
      <c r="D10" s="208">
        <v>9064000</v>
      </c>
    </row>
    <row r="11" spans="1:4" x14ac:dyDescent="0.25">
      <c r="A11" s="56" t="s">
        <v>172</v>
      </c>
      <c r="B11" s="88">
        <f>B44</f>
        <v>0</v>
      </c>
      <c r="C11" s="88">
        <f>C44</f>
        <v>0</v>
      </c>
      <c r="D11" s="88">
        <f>D44</f>
        <v>0</v>
      </c>
    </row>
    <row r="12" spans="1:4" x14ac:dyDescent="0.25">
      <c r="A12" s="44"/>
      <c r="B12" s="85"/>
      <c r="C12" s="85"/>
      <c r="D12" s="85"/>
    </row>
    <row r="13" spans="1:4" x14ac:dyDescent="0.25">
      <c r="A13" s="3" t="s">
        <v>173</v>
      </c>
      <c r="B13" s="14">
        <f>B14+B15</f>
        <v>19752364.27</v>
      </c>
      <c r="C13" s="14">
        <f>C14+C15</f>
        <v>7951411.3200000003</v>
      </c>
      <c r="D13" s="14">
        <f>D14+D15</f>
        <v>7951411.3200000003</v>
      </c>
    </row>
    <row r="14" spans="1:4" x14ac:dyDescent="0.25">
      <c r="A14" s="56" t="s">
        <v>174</v>
      </c>
      <c r="B14" s="209">
        <v>10742363.27</v>
      </c>
      <c r="C14" s="209">
        <v>1060193.3700000001</v>
      </c>
      <c r="D14" s="209">
        <v>1060193.3700000001</v>
      </c>
    </row>
    <row r="15" spans="1:4" x14ac:dyDescent="0.25">
      <c r="A15" s="56" t="s">
        <v>175</v>
      </c>
      <c r="B15" s="209">
        <v>9010001</v>
      </c>
      <c r="C15" s="209">
        <v>6891217.9500000002</v>
      </c>
      <c r="D15" s="209">
        <v>6891217.9500000002</v>
      </c>
    </row>
    <row r="16" spans="1:4" x14ac:dyDescent="0.25">
      <c r="A16" s="44"/>
      <c r="B16" s="85"/>
      <c r="C16" s="85"/>
      <c r="D16" s="85"/>
    </row>
    <row r="17" spans="1:4" x14ac:dyDescent="0.25">
      <c r="A17" s="3" t="s">
        <v>176</v>
      </c>
      <c r="B17" s="15">
        <v>0</v>
      </c>
      <c r="C17" s="14">
        <f>C18+C19</f>
        <v>1055978.79</v>
      </c>
      <c r="D17" s="14">
        <f>D18+D19</f>
        <v>1055978.79</v>
      </c>
    </row>
    <row r="18" spans="1:4" x14ac:dyDescent="0.25">
      <c r="A18" s="56" t="s">
        <v>177</v>
      </c>
      <c r="B18" s="16">
        <v>0</v>
      </c>
      <c r="C18" s="133">
        <v>1055978.79</v>
      </c>
      <c r="D18" s="133">
        <v>1055978.79</v>
      </c>
    </row>
    <row r="19" spans="1:4" x14ac:dyDescent="0.25">
      <c r="A19" s="56" t="s">
        <v>178</v>
      </c>
      <c r="B19" s="16">
        <v>0</v>
      </c>
      <c r="C19" s="45">
        <v>0</v>
      </c>
      <c r="D19" s="45">
        <v>0</v>
      </c>
    </row>
    <row r="20" spans="1:4" x14ac:dyDescent="0.25">
      <c r="A20" s="44"/>
      <c r="B20" s="85"/>
      <c r="C20" s="85"/>
      <c r="D20" s="85"/>
    </row>
    <row r="21" spans="1:4" x14ac:dyDescent="0.25">
      <c r="A21" s="3" t="s">
        <v>179</v>
      </c>
      <c r="B21" s="14">
        <f>B8-B13+B17</f>
        <v>0</v>
      </c>
      <c r="C21" s="14">
        <f>C8-C13+C17</f>
        <v>4044747.1100000003</v>
      </c>
      <c r="D21" s="14">
        <f>D8-D13+D17</f>
        <v>4044747.1100000003</v>
      </c>
    </row>
    <row r="22" spans="1:4" x14ac:dyDescent="0.25">
      <c r="A22" s="3"/>
      <c r="B22" s="85"/>
      <c r="C22" s="85"/>
      <c r="D22" s="85"/>
    </row>
    <row r="23" spans="1:4" x14ac:dyDescent="0.25">
      <c r="A23" s="3" t="s">
        <v>180</v>
      </c>
      <c r="B23" s="14">
        <f>B21-B11</f>
        <v>0</v>
      </c>
      <c r="C23" s="14">
        <f>C21-C11</f>
        <v>4044747.1100000003</v>
      </c>
      <c r="D23" s="14">
        <f>D21-D11</f>
        <v>4044747.1100000003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181</v>
      </c>
      <c r="B25" s="14">
        <f>B23-B17</f>
        <v>0</v>
      </c>
      <c r="C25" s="14">
        <f>C23-C17</f>
        <v>2988768.3200000003</v>
      </c>
      <c r="D25" s="14">
        <f>D23-D17</f>
        <v>2988768.3200000003</v>
      </c>
    </row>
    <row r="26" spans="1:4" x14ac:dyDescent="0.25">
      <c r="A26" s="19"/>
      <c r="B26" s="79"/>
      <c r="C26" s="79"/>
      <c r="D26" s="79"/>
    </row>
    <row r="27" spans="1:4" x14ac:dyDescent="0.25">
      <c r="A27" s="59"/>
    </row>
    <row r="28" spans="1:4" x14ac:dyDescent="0.25">
      <c r="A28" s="13" t="s">
        <v>182</v>
      </c>
      <c r="B28" s="7" t="s">
        <v>183</v>
      </c>
      <c r="C28" s="7" t="s">
        <v>167</v>
      </c>
      <c r="D28" s="7" t="s">
        <v>184</v>
      </c>
    </row>
    <row r="29" spans="1:4" x14ac:dyDescent="0.25">
      <c r="A29" s="3" t="s">
        <v>185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6" t="s">
        <v>186</v>
      </c>
      <c r="B30" s="45">
        <v>0</v>
      </c>
      <c r="C30" s="45">
        <v>0</v>
      </c>
      <c r="D30" s="45">
        <v>0</v>
      </c>
    </row>
    <row r="31" spans="1:4" x14ac:dyDescent="0.25">
      <c r="A31" s="56" t="s">
        <v>187</v>
      </c>
      <c r="B31" s="45">
        <v>0</v>
      </c>
      <c r="C31" s="45">
        <v>0</v>
      </c>
      <c r="D31" s="45">
        <v>0</v>
      </c>
    </row>
    <row r="32" spans="1:4" x14ac:dyDescent="0.25">
      <c r="A32" s="43"/>
      <c r="B32" s="47"/>
      <c r="C32" s="47"/>
      <c r="D32" s="47"/>
    </row>
    <row r="33" spans="1:4" ht="14.45" customHeight="1" x14ac:dyDescent="0.25">
      <c r="A33" s="3" t="s">
        <v>188</v>
      </c>
      <c r="B33" s="4">
        <f>B25+B29</f>
        <v>0</v>
      </c>
      <c r="C33" s="4">
        <f>C25+C29</f>
        <v>2988768.3200000003</v>
      </c>
      <c r="D33" s="4">
        <f>D25+D29</f>
        <v>2988768.3200000003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182</v>
      </c>
      <c r="B36" s="7" t="s">
        <v>189</v>
      </c>
      <c r="C36" s="7" t="s">
        <v>167</v>
      </c>
      <c r="D36" s="7" t="s">
        <v>168</v>
      </c>
    </row>
    <row r="37" spans="1:4" ht="14.45" customHeight="1" x14ac:dyDescent="0.25">
      <c r="A37" s="3" t="s">
        <v>190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6" t="s">
        <v>191</v>
      </c>
      <c r="B38" s="45">
        <v>0</v>
      </c>
      <c r="C38" s="45">
        <v>0</v>
      </c>
      <c r="D38" s="45">
        <v>0</v>
      </c>
    </row>
    <row r="39" spans="1:4" x14ac:dyDescent="0.25">
      <c r="A39" s="56" t="s">
        <v>192</v>
      </c>
      <c r="B39" s="45">
        <v>0</v>
      </c>
      <c r="C39" s="45">
        <v>0</v>
      </c>
      <c r="D39" s="45">
        <v>0</v>
      </c>
    </row>
    <row r="40" spans="1:4" x14ac:dyDescent="0.25">
      <c r="A40" s="3" t="s">
        <v>193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6" t="s">
        <v>194</v>
      </c>
      <c r="B41" s="45">
        <v>0</v>
      </c>
      <c r="C41" s="45">
        <v>0</v>
      </c>
      <c r="D41" s="45">
        <v>0</v>
      </c>
    </row>
    <row r="42" spans="1:4" x14ac:dyDescent="0.25">
      <c r="A42" s="56" t="s">
        <v>195</v>
      </c>
      <c r="B42" s="45">
        <v>0</v>
      </c>
      <c r="C42" s="45">
        <v>0</v>
      </c>
      <c r="D42" s="45">
        <v>0</v>
      </c>
    </row>
    <row r="43" spans="1:4" x14ac:dyDescent="0.25">
      <c r="A43" s="43"/>
      <c r="B43" s="47"/>
      <c r="C43" s="47"/>
      <c r="D43" s="47"/>
    </row>
    <row r="44" spans="1:4" x14ac:dyDescent="0.25">
      <c r="A44" s="3" t="s">
        <v>196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4"/>
      <c r="C45" s="54"/>
      <c r="D45" s="54"/>
    </row>
    <row r="47" spans="1:4" ht="30" x14ac:dyDescent="0.25">
      <c r="A47" s="13" t="s">
        <v>182</v>
      </c>
      <c r="B47" s="7" t="s">
        <v>189</v>
      </c>
      <c r="C47" s="7" t="s">
        <v>167</v>
      </c>
      <c r="D47" s="7" t="s">
        <v>168</v>
      </c>
    </row>
    <row r="48" spans="1:4" x14ac:dyDescent="0.25">
      <c r="A48" s="89" t="s">
        <v>197</v>
      </c>
      <c r="B48" s="90">
        <f>B9</f>
        <v>10742363.27</v>
      </c>
      <c r="C48" s="90">
        <f>C9</f>
        <v>1876179.64</v>
      </c>
      <c r="D48" s="90">
        <f>D9</f>
        <v>1876179.64</v>
      </c>
    </row>
    <row r="49" spans="1:4" x14ac:dyDescent="0.25">
      <c r="A49" s="21" t="s">
        <v>198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1" t="s">
        <v>191</v>
      </c>
      <c r="B50" s="45">
        <v>0</v>
      </c>
      <c r="C50" s="45">
        <v>0</v>
      </c>
      <c r="D50" s="45">
        <v>0</v>
      </c>
    </row>
    <row r="51" spans="1:4" x14ac:dyDescent="0.25">
      <c r="A51" s="91" t="s">
        <v>194</v>
      </c>
      <c r="B51" s="45">
        <v>0</v>
      </c>
      <c r="C51" s="45">
        <v>0</v>
      </c>
      <c r="D51" s="45">
        <v>0</v>
      </c>
    </row>
    <row r="52" spans="1:4" x14ac:dyDescent="0.25">
      <c r="A52" s="43"/>
      <c r="B52" s="47"/>
      <c r="C52" s="47"/>
      <c r="D52" s="47"/>
    </row>
    <row r="53" spans="1:4" x14ac:dyDescent="0.25">
      <c r="A53" s="56" t="s">
        <v>174</v>
      </c>
      <c r="B53" s="210">
        <v>10742363.27</v>
      </c>
      <c r="C53" s="210">
        <v>1060193.3700000001</v>
      </c>
      <c r="D53" s="210">
        <v>1060193.3700000001</v>
      </c>
    </row>
    <row r="54" spans="1:4" x14ac:dyDescent="0.25">
      <c r="A54" s="43"/>
      <c r="B54" s="47"/>
      <c r="C54" s="47"/>
      <c r="D54" s="47"/>
    </row>
    <row r="55" spans="1:4" x14ac:dyDescent="0.25">
      <c r="A55" s="56" t="s">
        <v>177</v>
      </c>
      <c r="B55" s="22">
        <v>0</v>
      </c>
      <c r="C55" s="45">
        <v>0</v>
      </c>
      <c r="D55" s="45">
        <v>0</v>
      </c>
    </row>
    <row r="56" spans="1:4" x14ac:dyDescent="0.25">
      <c r="A56" s="43"/>
      <c r="B56" s="47"/>
      <c r="C56" s="47"/>
      <c r="D56" s="47"/>
    </row>
    <row r="57" spans="1:4" x14ac:dyDescent="0.25">
      <c r="A57" s="18" t="s">
        <v>199</v>
      </c>
      <c r="B57" s="4">
        <f>B48+B49-B53+B55</f>
        <v>0</v>
      </c>
      <c r="C57" s="4">
        <f>C48+C49-C53+C55</f>
        <v>815986.26999999979</v>
      </c>
      <c r="D57" s="4">
        <f>D48+D49-D53+D55</f>
        <v>815986.26999999979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200</v>
      </c>
      <c r="B59" s="4">
        <f>B57-B49</f>
        <v>0</v>
      </c>
      <c r="C59" s="4">
        <f>C57-C49</f>
        <v>815986.26999999979</v>
      </c>
      <c r="D59" s="4">
        <f>D57-D49</f>
        <v>815986.26999999979</v>
      </c>
    </row>
    <row r="60" spans="1:4" x14ac:dyDescent="0.25">
      <c r="A60" s="53"/>
      <c r="B60" s="54"/>
      <c r="C60" s="54"/>
      <c r="D60" s="54"/>
    </row>
    <row r="62" spans="1:4" ht="30" x14ac:dyDescent="0.25">
      <c r="A62" s="13" t="s">
        <v>182</v>
      </c>
      <c r="B62" s="7" t="s">
        <v>189</v>
      </c>
      <c r="C62" s="7" t="s">
        <v>167</v>
      </c>
      <c r="D62" s="7" t="s">
        <v>168</v>
      </c>
    </row>
    <row r="63" spans="1:4" x14ac:dyDescent="0.25">
      <c r="A63" s="89" t="s">
        <v>171</v>
      </c>
      <c r="B63" s="92">
        <f>B10</f>
        <v>9010001</v>
      </c>
      <c r="C63" s="92">
        <f>C10</f>
        <v>9064000</v>
      </c>
      <c r="D63" s="92">
        <f>D10</f>
        <v>9064000</v>
      </c>
    </row>
    <row r="64" spans="1:4" ht="30" x14ac:dyDescent="0.25">
      <c r="A64" s="21" t="s">
        <v>201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1" t="s">
        <v>192</v>
      </c>
      <c r="B65" s="88">
        <v>0</v>
      </c>
      <c r="C65" s="88">
        <v>0</v>
      </c>
      <c r="D65" s="88">
        <v>0</v>
      </c>
    </row>
    <row r="66" spans="1:4" x14ac:dyDescent="0.25">
      <c r="A66" s="91" t="s">
        <v>195</v>
      </c>
      <c r="B66" s="88">
        <v>0</v>
      </c>
      <c r="C66" s="88">
        <v>0</v>
      </c>
      <c r="D66" s="88">
        <v>0</v>
      </c>
    </row>
    <row r="67" spans="1:4" x14ac:dyDescent="0.25">
      <c r="A67" s="43"/>
      <c r="B67" s="85"/>
      <c r="C67" s="85"/>
      <c r="D67" s="85"/>
    </row>
    <row r="68" spans="1:4" x14ac:dyDescent="0.25">
      <c r="A68" s="56" t="s">
        <v>202</v>
      </c>
      <c r="B68" s="88">
        <f>B15</f>
        <v>9010001</v>
      </c>
      <c r="C68" s="88">
        <f>C15</f>
        <v>6891217.9500000002</v>
      </c>
      <c r="D68" s="88">
        <f>D15</f>
        <v>6891217.9500000002</v>
      </c>
    </row>
    <row r="69" spans="1:4" x14ac:dyDescent="0.25">
      <c r="A69" s="43"/>
      <c r="B69" s="85"/>
      <c r="C69" s="85"/>
      <c r="D69" s="85"/>
    </row>
    <row r="70" spans="1:4" x14ac:dyDescent="0.25">
      <c r="A70" s="56" t="s">
        <v>178</v>
      </c>
      <c r="B70" s="16">
        <v>0</v>
      </c>
      <c r="C70" s="88">
        <f>C19</f>
        <v>0</v>
      </c>
      <c r="D70" s="88">
        <f>D19</f>
        <v>0</v>
      </c>
    </row>
    <row r="71" spans="1:4" x14ac:dyDescent="0.25">
      <c r="A71" s="43"/>
      <c r="B71" s="85"/>
      <c r="C71" s="85"/>
      <c r="D71" s="85"/>
    </row>
    <row r="72" spans="1:4" x14ac:dyDescent="0.25">
      <c r="A72" s="18" t="s">
        <v>203</v>
      </c>
      <c r="B72" s="14">
        <f>B63+B64-B68+B70</f>
        <v>0</v>
      </c>
      <c r="C72" s="14">
        <f>C63+C64-C68+C70</f>
        <v>2172782.0499999998</v>
      </c>
      <c r="D72" s="14">
        <f>D63+D64-D68+D70</f>
        <v>2172782.0499999998</v>
      </c>
    </row>
    <row r="73" spans="1:4" x14ac:dyDescent="0.25">
      <c r="A73" s="43"/>
      <c r="B73" s="85"/>
      <c r="C73" s="85"/>
      <c r="D73" s="85"/>
    </row>
    <row r="74" spans="1:4" x14ac:dyDescent="0.25">
      <c r="A74" s="18" t="s">
        <v>204</v>
      </c>
      <c r="B74" s="14">
        <f>B72-B64</f>
        <v>0</v>
      </c>
      <c r="C74" s="14">
        <f>C72-C64</f>
        <v>2172782.0499999998</v>
      </c>
      <c r="D74" s="14">
        <f>D72-D64</f>
        <v>2172782.0499999998</v>
      </c>
    </row>
    <row r="75" spans="1:4" x14ac:dyDescent="0.25">
      <c r="A75" s="53"/>
      <c r="B75" s="79"/>
      <c r="C75" s="79"/>
      <c r="D75" s="79"/>
    </row>
    <row r="76" spans="1:4" x14ac:dyDescent="0.25">
      <c r="A76" s="152" t="s">
        <v>543</v>
      </c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2 B63:D74 B11:D13 B16:D17 B19:D25 B18 B54:D54 B56:D59 B5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7"/>
  <sheetViews>
    <sheetView showGridLines="0" zoomScaleNormal="100" workbookViewId="0">
      <selection activeCell="A86" sqref="A8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41" t="s">
        <v>205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206</v>
      </c>
      <c r="B3" s="108"/>
      <c r="C3" s="108"/>
      <c r="D3" s="108"/>
      <c r="E3" s="108"/>
      <c r="F3" s="108"/>
      <c r="G3" s="109"/>
    </row>
    <row r="4" spans="1:7" x14ac:dyDescent="0.25">
      <c r="A4" s="107" t="str">
        <f>'Formato 3'!A4</f>
        <v>Al 31 de Diciembre de 2025 y al 30 de junio de 2026 (b)</v>
      </c>
      <c r="B4" s="108"/>
      <c r="C4" s="108"/>
      <c r="D4" s="108"/>
      <c r="E4" s="108"/>
      <c r="F4" s="108"/>
      <c r="G4" s="109"/>
    </row>
    <row r="5" spans="1:7" x14ac:dyDescent="0.25">
      <c r="A5" s="110" t="s">
        <v>2</v>
      </c>
      <c r="B5" s="111"/>
      <c r="C5" s="111"/>
      <c r="D5" s="111"/>
      <c r="E5" s="111"/>
      <c r="F5" s="111"/>
      <c r="G5" s="112"/>
    </row>
    <row r="6" spans="1:7" x14ac:dyDescent="0.25">
      <c r="A6" s="248" t="s">
        <v>182</v>
      </c>
      <c r="B6" s="250" t="s">
        <v>207</v>
      </c>
      <c r="C6" s="250"/>
      <c r="D6" s="250"/>
      <c r="E6" s="250"/>
      <c r="F6" s="250"/>
      <c r="G6" s="250" t="s">
        <v>566</v>
      </c>
    </row>
    <row r="7" spans="1:7" ht="30" x14ac:dyDescent="0.25">
      <c r="A7" s="249"/>
      <c r="B7" s="25" t="s">
        <v>548</v>
      </c>
      <c r="C7" s="7" t="s">
        <v>208</v>
      </c>
      <c r="D7" s="25" t="s">
        <v>209</v>
      </c>
      <c r="E7" s="25" t="s">
        <v>167</v>
      </c>
      <c r="F7" s="25" t="s">
        <v>210</v>
      </c>
      <c r="G7" s="250"/>
    </row>
    <row r="8" spans="1:7" x14ac:dyDescent="0.25">
      <c r="A8" s="26" t="s">
        <v>211</v>
      </c>
      <c r="B8" s="85"/>
      <c r="C8" s="85"/>
      <c r="D8" s="85"/>
      <c r="E8" s="85"/>
      <c r="F8" s="85"/>
      <c r="G8" s="85"/>
    </row>
    <row r="9" spans="1:7" x14ac:dyDescent="0.25">
      <c r="A9" s="56" t="s">
        <v>212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f>F9-B9</f>
        <v>0</v>
      </c>
    </row>
    <row r="10" spans="1:7" x14ac:dyDescent="0.25">
      <c r="A10" s="56" t="s">
        <v>213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f>F10-B10</f>
        <v>0</v>
      </c>
    </row>
    <row r="11" spans="1:7" x14ac:dyDescent="0.25">
      <c r="A11" s="56" t="s">
        <v>214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f t="shared" ref="G11:G14" si="0">F11-B11</f>
        <v>0</v>
      </c>
    </row>
    <row r="12" spans="1:7" x14ac:dyDescent="0.25">
      <c r="A12" s="56" t="s">
        <v>215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f t="shared" si="0"/>
        <v>0</v>
      </c>
    </row>
    <row r="13" spans="1:7" x14ac:dyDescent="0.25">
      <c r="A13" s="56" t="s">
        <v>216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f t="shared" si="0"/>
        <v>0</v>
      </c>
    </row>
    <row r="14" spans="1:7" x14ac:dyDescent="0.25">
      <c r="A14" s="56" t="s">
        <v>217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f t="shared" si="0"/>
        <v>0</v>
      </c>
    </row>
    <row r="15" spans="1:7" x14ac:dyDescent="0.25">
      <c r="A15" s="56" t="s">
        <v>218</v>
      </c>
      <c r="B15" s="212">
        <v>1057943.47</v>
      </c>
      <c r="C15" s="212">
        <v>0</v>
      </c>
      <c r="D15" s="211">
        <v>1057943.47</v>
      </c>
      <c r="E15" s="212">
        <v>593184.64</v>
      </c>
      <c r="F15" s="212">
        <v>593184.64</v>
      </c>
      <c r="G15" s="211">
        <v>-464758.82999999996</v>
      </c>
    </row>
    <row r="16" spans="1:7" x14ac:dyDescent="0.25">
      <c r="A16" s="86" t="s">
        <v>219</v>
      </c>
      <c r="B16" s="45">
        <f t="shared" ref="B16:G16" si="1">SUM(B17:B27)</f>
        <v>0</v>
      </c>
      <c r="C16" s="45">
        <f t="shared" si="1"/>
        <v>0</v>
      </c>
      <c r="D16" s="45">
        <f t="shared" si="1"/>
        <v>0</v>
      </c>
      <c r="E16" s="45">
        <f t="shared" si="1"/>
        <v>0</v>
      </c>
      <c r="F16" s="45">
        <f t="shared" si="1"/>
        <v>0</v>
      </c>
      <c r="G16" s="45">
        <f t="shared" si="1"/>
        <v>0</v>
      </c>
    </row>
    <row r="17" spans="1:7" x14ac:dyDescent="0.25">
      <c r="A17" s="74" t="s">
        <v>220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f>F17-B17</f>
        <v>0</v>
      </c>
    </row>
    <row r="18" spans="1:7" x14ac:dyDescent="0.25">
      <c r="A18" s="74" t="s">
        <v>221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f t="shared" ref="G18:G27" si="2">F18-B18</f>
        <v>0</v>
      </c>
    </row>
    <row r="19" spans="1:7" x14ac:dyDescent="0.25">
      <c r="A19" s="74" t="s">
        <v>222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f t="shared" si="2"/>
        <v>0</v>
      </c>
    </row>
    <row r="20" spans="1:7" x14ac:dyDescent="0.25">
      <c r="A20" s="74" t="s">
        <v>223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f t="shared" si="2"/>
        <v>0</v>
      </c>
    </row>
    <row r="21" spans="1:7" x14ac:dyDescent="0.25">
      <c r="A21" s="74" t="s">
        <v>224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f t="shared" si="2"/>
        <v>0</v>
      </c>
    </row>
    <row r="22" spans="1:7" x14ac:dyDescent="0.25">
      <c r="A22" s="74" t="s">
        <v>225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f t="shared" si="2"/>
        <v>0</v>
      </c>
    </row>
    <row r="23" spans="1:7" x14ac:dyDescent="0.25">
      <c r="A23" s="74" t="s">
        <v>226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f t="shared" si="2"/>
        <v>0</v>
      </c>
    </row>
    <row r="24" spans="1:7" x14ac:dyDescent="0.25">
      <c r="A24" s="74" t="s">
        <v>227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f t="shared" si="2"/>
        <v>0</v>
      </c>
    </row>
    <row r="25" spans="1:7" x14ac:dyDescent="0.25">
      <c r="A25" s="74" t="s">
        <v>228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f t="shared" si="2"/>
        <v>0</v>
      </c>
    </row>
    <row r="26" spans="1:7" x14ac:dyDescent="0.25">
      <c r="A26" s="74" t="s">
        <v>229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f t="shared" si="2"/>
        <v>0</v>
      </c>
    </row>
    <row r="27" spans="1:7" x14ac:dyDescent="0.25">
      <c r="A27" s="74" t="s">
        <v>230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f t="shared" si="2"/>
        <v>0</v>
      </c>
    </row>
    <row r="28" spans="1:7" x14ac:dyDescent="0.25">
      <c r="A28" s="56" t="s">
        <v>231</v>
      </c>
      <c r="B28" s="45">
        <f t="shared" ref="B28:G28" si="3">SUM(B29:B33)</f>
        <v>0</v>
      </c>
      <c r="C28" s="45">
        <f t="shared" si="3"/>
        <v>0</v>
      </c>
      <c r="D28" s="45">
        <f t="shared" si="3"/>
        <v>0</v>
      </c>
      <c r="E28" s="45">
        <f t="shared" si="3"/>
        <v>0</v>
      </c>
      <c r="F28" s="45">
        <f t="shared" si="3"/>
        <v>0</v>
      </c>
      <c r="G28" s="45">
        <f t="shared" si="3"/>
        <v>0</v>
      </c>
    </row>
    <row r="29" spans="1:7" x14ac:dyDescent="0.25">
      <c r="A29" s="74" t="s">
        <v>232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f>F29-B29</f>
        <v>0</v>
      </c>
    </row>
    <row r="30" spans="1:7" x14ac:dyDescent="0.25">
      <c r="A30" s="74" t="s">
        <v>233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f t="shared" ref="G30:G33" si="4">F30-B30</f>
        <v>0</v>
      </c>
    </row>
    <row r="31" spans="1:7" x14ac:dyDescent="0.25">
      <c r="A31" s="74" t="s">
        <v>234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f t="shared" si="4"/>
        <v>0</v>
      </c>
    </row>
    <row r="32" spans="1:7" x14ac:dyDescent="0.25">
      <c r="A32" s="74" t="s">
        <v>235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f t="shared" si="4"/>
        <v>0</v>
      </c>
    </row>
    <row r="33" spans="1:7" ht="14.45" customHeight="1" x14ac:dyDescent="0.25">
      <c r="A33" s="74" t="s">
        <v>236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f t="shared" si="4"/>
        <v>0</v>
      </c>
    </row>
    <row r="34" spans="1:7" ht="14.45" customHeight="1" x14ac:dyDescent="0.25">
      <c r="A34" s="56" t="s">
        <v>237</v>
      </c>
      <c r="B34" s="214">
        <v>9684419.8000000007</v>
      </c>
      <c r="C34" s="214">
        <v>1568376.67</v>
      </c>
      <c r="D34" s="213">
        <v>11252796.470000001</v>
      </c>
      <c r="E34" s="214">
        <v>1282995</v>
      </c>
      <c r="F34" s="214">
        <v>1282995</v>
      </c>
      <c r="G34" s="213">
        <v>-8401424.8000000007</v>
      </c>
    </row>
    <row r="35" spans="1:7" ht="14.45" customHeight="1" x14ac:dyDescent="0.25">
      <c r="A35" s="56" t="s">
        <v>238</v>
      </c>
      <c r="B35" s="45">
        <f t="shared" ref="B35:G35" si="5">B36</f>
        <v>0</v>
      </c>
      <c r="C35" s="45">
        <f t="shared" si="5"/>
        <v>0</v>
      </c>
      <c r="D35" s="45">
        <f t="shared" si="5"/>
        <v>0</v>
      </c>
      <c r="E35" s="45">
        <f t="shared" si="5"/>
        <v>0</v>
      </c>
      <c r="F35" s="45">
        <f t="shared" si="5"/>
        <v>0</v>
      </c>
      <c r="G35" s="45">
        <f t="shared" si="5"/>
        <v>0</v>
      </c>
    </row>
    <row r="36" spans="1:7" ht="14.45" customHeight="1" x14ac:dyDescent="0.25">
      <c r="A36" s="74" t="s">
        <v>239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f>F36-B36</f>
        <v>0</v>
      </c>
    </row>
    <row r="37" spans="1:7" ht="14.45" customHeight="1" x14ac:dyDescent="0.25">
      <c r="A37" s="56" t="s">
        <v>240</v>
      </c>
      <c r="B37" s="45">
        <f t="shared" ref="B37:G37" si="6">B38+B39</f>
        <v>0</v>
      </c>
      <c r="C37" s="45">
        <f t="shared" si="6"/>
        <v>0</v>
      </c>
      <c r="D37" s="45">
        <f t="shared" si="6"/>
        <v>0</v>
      </c>
      <c r="E37" s="45">
        <f t="shared" si="6"/>
        <v>0</v>
      </c>
      <c r="F37" s="45">
        <f t="shared" si="6"/>
        <v>0</v>
      </c>
      <c r="G37" s="45">
        <f t="shared" si="6"/>
        <v>0</v>
      </c>
    </row>
    <row r="38" spans="1:7" x14ac:dyDescent="0.25">
      <c r="A38" s="74" t="s">
        <v>241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f>F38-B38</f>
        <v>0</v>
      </c>
    </row>
    <row r="39" spans="1:7" x14ac:dyDescent="0.25">
      <c r="A39" s="74" t="s">
        <v>242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f>F39-B39</f>
        <v>0</v>
      </c>
    </row>
    <row r="40" spans="1:7" x14ac:dyDescent="0.25">
      <c r="A40" s="43"/>
      <c r="B40" s="45"/>
      <c r="C40" s="45"/>
      <c r="D40" s="45"/>
      <c r="E40" s="45"/>
      <c r="F40" s="45"/>
      <c r="G40" s="45"/>
    </row>
    <row r="41" spans="1:7" x14ac:dyDescent="0.25">
      <c r="A41" s="3" t="s">
        <v>243</v>
      </c>
      <c r="B41" s="4">
        <f t="shared" ref="B41:G41" si="7">SUM(B9,B10,B11,B12,B13,B14,B15,B16,B28,B34,B35,B37)</f>
        <v>10742363.270000001</v>
      </c>
      <c r="C41" s="4">
        <f t="shared" si="7"/>
        <v>1568376.67</v>
      </c>
      <c r="D41" s="4">
        <f t="shared" si="7"/>
        <v>12310739.940000001</v>
      </c>
      <c r="E41" s="4">
        <f t="shared" si="7"/>
        <v>1876179.6400000001</v>
      </c>
      <c r="F41" s="4">
        <f t="shared" si="7"/>
        <v>1876179.6400000001</v>
      </c>
      <c r="G41" s="4">
        <f t="shared" si="7"/>
        <v>-8866183.6300000008</v>
      </c>
    </row>
    <row r="42" spans="1:7" x14ac:dyDescent="0.25">
      <c r="A42" s="3" t="s">
        <v>244</v>
      </c>
      <c r="B42" s="87"/>
      <c r="C42" s="87"/>
      <c r="D42" s="87"/>
      <c r="E42" s="87"/>
      <c r="F42" s="87"/>
      <c r="G42" s="4">
        <f>IF(G41&gt;0,G41,0)</f>
        <v>0</v>
      </c>
    </row>
    <row r="43" spans="1:7" x14ac:dyDescent="0.25">
      <c r="A43" s="43"/>
      <c r="B43" s="47"/>
      <c r="C43" s="47"/>
      <c r="D43" s="47"/>
      <c r="E43" s="47"/>
      <c r="F43" s="47"/>
      <c r="G43" s="47"/>
    </row>
    <row r="44" spans="1:7" x14ac:dyDescent="0.25">
      <c r="A44" s="3" t="s">
        <v>245</v>
      </c>
      <c r="B44" s="47"/>
      <c r="C44" s="47"/>
      <c r="D44" s="47"/>
      <c r="E44" s="47"/>
      <c r="F44" s="47"/>
      <c r="G44" s="47"/>
    </row>
    <row r="45" spans="1:7" x14ac:dyDescent="0.25">
      <c r="A45" s="56" t="s">
        <v>246</v>
      </c>
      <c r="B45" s="45">
        <f t="shared" ref="B45:G45" si="8">SUM(B46:B53)</f>
        <v>0</v>
      </c>
      <c r="C45" s="45">
        <f t="shared" si="8"/>
        <v>0</v>
      </c>
      <c r="D45" s="45">
        <f t="shared" si="8"/>
        <v>0</v>
      </c>
      <c r="E45" s="45">
        <f t="shared" si="8"/>
        <v>0</v>
      </c>
      <c r="F45" s="45">
        <f t="shared" si="8"/>
        <v>0</v>
      </c>
      <c r="G45" s="45">
        <f t="shared" si="8"/>
        <v>0</v>
      </c>
    </row>
    <row r="46" spans="1:7" x14ac:dyDescent="0.25">
      <c r="A46" s="77" t="s">
        <v>247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f>F46-B46</f>
        <v>0</v>
      </c>
    </row>
    <row r="47" spans="1:7" x14ac:dyDescent="0.25">
      <c r="A47" s="77" t="s">
        <v>248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f t="shared" ref="G47:G52" si="9">F47-B47</f>
        <v>0</v>
      </c>
    </row>
    <row r="48" spans="1:7" x14ac:dyDescent="0.25">
      <c r="A48" s="77" t="s">
        <v>249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f t="shared" si="9"/>
        <v>0</v>
      </c>
    </row>
    <row r="49" spans="1:7" ht="30" x14ac:dyDescent="0.25">
      <c r="A49" s="77" t="s">
        <v>250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f t="shared" si="9"/>
        <v>0</v>
      </c>
    </row>
    <row r="50" spans="1:7" x14ac:dyDescent="0.25">
      <c r="A50" s="77" t="s">
        <v>251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f t="shared" si="9"/>
        <v>0</v>
      </c>
    </row>
    <row r="51" spans="1:7" x14ac:dyDescent="0.25">
      <c r="A51" s="77" t="s">
        <v>252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f t="shared" si="9"/>
        <v>0</v>
      </c>
    </row>
    <row r="52" spans="1:7" ht="30" x14ac:dyDescent="0.25">
      <c r="A52" s="78" t="s">
        <v>253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f t="shared" si="9"/>
        <v>0</v>
      </c>
    </row>
    <row r="53" spans="1:7" x14ac:dyDescent="0.25">
      <c r="A53" s="74" t="s">
        <v>254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f>F53-B53</f>
        <v>0</v>
      </c>
    </row>
    <row r="54" spans="1:7" x14ac:dyDescent="0.25">
      <c r="A54" s="56" t="s">
        <v>255</v>
      </c>
      <c r="B54" s="45">
        <f t="shared" ref="B54:G54" si="10">SUM(B55:B58)</f>
        <v>0</v>
      </c>
      <c r="C54" s="45">
        <f t="shared" si="10"/>
        <v>0</v>
      </c>
      <c r="D54" s="45">
        <f t="shared" si="10"/>
        <v>0</v>
      </c>
      <c r="E54" s="45">
        <f t="shared" si="10"/>
        <v>0</v>
      </c>
      <c r="F54" s="45">
        <f t="shared" si="10"/>
        <v>0</v>
      </c>
      <c r="G54" s="45">
        <f t="shared" si="10"/>
        <v>0</v>
      </c>
    </row>
    <row r="55" spans="1:7" x14ac:dyDescent="0.25">
      <c r="A55" s="78" t="s">
        <v>256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f>F55-B55</f>
        <v>0</v>
      </c>
    </row>
    <row r="56" spans="1:7" x14ac:dyDescent="0.25">
      <c r="A56" s="77" t="s">
        <v>257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f t="shared" ref="G56:G58" si="11">F56-B56</f>
        <v>0</v>
      </c>
    </row>
    <row r="57" spans="1:7" x14ac:dyDescent="0.25">
      <c r="A57" s="77" t="s">
        <v>258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f t="shared" si="11"/>
        <v>0</v>
      </c>
    </row>
    <row r="58" spans="1:7" x14ac:dyDescent="0.25">
      <c r="A58" s="78" t="s">
        <v>259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f t="shared" si="11"/>
        <v>0</v>
      </c>
    </row>
    <row r="59" spans="1:7" x14ac:dyDescent="0.25">
      <c r="A59" s="56" t="s">
        <v>260</v>
      </c>
      <c r="B59" s="45">
        <f t="shared" ref="B59:G59" si="12">SUM(B60:B61)</f>
        <v>0</v>
      </c>
      <c r="C59" s="45">
        <f t="shared" si="12"/>
        <v>0</v>
      </c>
      <c r="D59" s="45">
        <f t="shared" si="12"/>
        <v>0</v>
      </c>
      <c r="E59" s="45">
        <f t="shared" si="12"/>
        <v>0</v>
      </c>
      <c r="F59" s="45">
        <f t="shared" si="12"/>
        <v>0</v>
      </c>
      <c r="G59" s="45">
        <f t="shared" si="12"/>
        <v>0</v>
      </c>
    </row>
    <row r="60" spans="1:7" x14ac:dyDescent="0.25">
      <c r="A60" s="77" t="s">
        <v>261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f>F60-B60</f>
        <v>0</v>
      </c>
    </row>
    <row r="61" spans="1:7" x14ac:dyDescent="0.25">
      <c r="A61" s="77" t="s">
        <v>262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f t="shared" ref="G61:G63" si="13">F61-B61</f>
        <v>0</v>
      </c>
    </row>
    <row r="62" spans="1:7" x14ac:dyDescent="0.25">
      <c r="A62" s="56" t="s">
        <v>263</v>
      </c>
      <c r="B62" s="216">
        <v>9010001</v>
      </c>
      <c r="C62" s="216">
        <v>53999</v>
      </c>
      <c r="D62" s="215">
        <v>9064000</v>
      </c>
      <c r="E62" s="216">
        <v>9064000</v>
      </c>
      <c r="F62" s="216">
        <v>9064000</v>
      </c>
      <c r="G62" s="215">
        <v>53999</v>
      </c>
    </row>
    <row r="63" spans="1:7" x14ac:dyDescent="0.25">
      <c r="A63" s="56" t="s">
        <v>264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f t="shared" si="13"/>
        <v>0</v>
      </c>
    </row>
    <row r="64" spans="1:7" x14ac:dyDescent="0.25">
      <c r="A64" s="43"/>
      <c r="B64" s="47"/>
      <c r="C64" s="47"/>
      <c r="D64" s="47"/>
      <c r="E64" s="47"/>
      <c r="F64" s="47"/>
      <c r="G64" s="47"/>
    </row>
    <row r="65" spans="1:7" x14ac:dyDescent="0.25">
      <c r="A65" s="3" t="s">
        <v>265</v>
      </c>
      <c r="B65" s="4">
        <f t="shared" ref="B65:G65" si="14">B45+B54+B59+B62+B63</f>
        <v>9010001</v>
      </c>
      <c r="C65" s="4">
        <f t="shared" si="14"/>
        <v>53999</v>
      </c>
      <c r="D65" s="4">
        <f t="shared" si="14"/>
        <v>9064000</v>
      </c>
      <c r="E65" s="4">
        <f t="shared" si="14"/>
        <v>9064000</v>
      </c>
      <c r="F65" s="4">
        <f t="shared" si="14"/>
        <v>9064000</v>
      </c>
      <c r="G65" s="4">
        <f t="shared" si="14"/>
        <v>53999</v>
      </c>
    </row>
    <row r="66" spans="1:7" x14ac:dyDescent="0.25">
      <c r="A66" s="43"/>
      <c r="B66" s="47"/>
      <c r="C66" s="47"/>
      <c r="D66" s="47"/>
      <c r="E66" s="47"/>
      <c r="F66" s="47"/>
      <c r="G66" s="47"/>
    </row>
    <row r="67" spans="1:7" x14ac:dyDescent="0.25">
      <c r="A67" s="3" t="s">
        <v>266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6" t="s">
        <v>267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f>F68-B68</f>
        <v>0</v>
      </c>
    </row>
    <row r="69" spans="1:7" x14ac:dyDescent="0.25">
      <c r="A69" s="43"/>
      <c r="B69" s="47"/>
      <c r="C69" s="47"/>
      <c r="D69" s="47"/>
      <c r="E69" s="47"/>
      <c r="F69" s="47"/>
      <c r="G69" s="47"/>
    </row>
    <row r="70" spans="1:7" x14ac:dyDescent="0.25">
      <c r="A70" s="3" t="s">
        <v>268</v>
      </c>
      <c r="B70" s="4">
        <f t="shared" ref="B70:G70" si="16">B41+B65+B67</f>
        <v>19752364.270000003</v>
      </c>
      <c r="C70" s="4">
        <f t="shared" si="16"/>
        <v>1622375.67</v>
      </c>
      <c r="D70" s="4">
        <f t="shared" si="16"/>
        <v>21374739.940000001</v>
      </c>
      <c r="E70" s="4">
        <f t="shared" si="16"/>
        <v>10940179.640000001</v>
      </c>
      <c r="F70" s="4">
        <f t="shared" si="16"/>
        <v>10940179.640000001</v>
      </c>
      <c r="G70" s="4">
        <f t="shared" si="16"/>
        <v>-8812184.6300000008</v>
      </c>
    </row>
    <row r="71" spans="1:7" x14ac:dyDescent="0.25">
      <c r="A71" s="43"/>
      <c r="B71" s="47"/>
      <c r="C71" s="47"/>
      <c r="D71" s="47"/>
      <c r="E71" s="47"/>
      <c r="F71" s="47"/>
      <c r="G71" s="47"/>
    </row>
    <row r="72" spans="1:7" x14ac:dyDescent="0.25">
      <c r="A72" s="3" t="s">
        <v>269</v>
      </c>
      <c r="B72" s="47"/>
      <c r="C72" s="47"/>
      <c r="D72" s="47"/>
      <c r="E72" s="47"/>
      <c r="F72" s="47"/>
      <c r="G72" s="47"/>
    </row>
    <row r="73" spans="1:7" ht="30" x14ac:dyDescent="0.25">
      <c r="A73" s="65" t="s">
        <v>270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f>F73-B73</f>
        <v>0</v>
      </c>
    </row>
    <row r="74" spans="1:7" ht="30" x14ac:dyDescent="0.25">
      <c r="A74" s="65" t="s">
        <v>271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f>F74-B74</f>
        <v>0</v>
      </c>
    </row>
    <row r="75" spans="1:7" x14ac:dyDescent="0.25">
      <c r="A75" s="18" t="s">
        <v>272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3"/>
      <c r="B76" s="79"/>
      <c r="C76" s="79"/>
      <c r="D76" s="79"/>
      <c r="E76" s="79"/>
      <c r="F76" s="79"/>
      <c r="G76" s="79"/>
    </row>
    <row r="77" spans="1:7" x14ac:dyDescent="0.25">
      <c r="A77" s="151" t="s">
        <v>543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1 G9:G14 G60:G61 G55:G58 G38:G53 B35:F58 B63:F75 G63:G76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1"/>
  <sheetViews>
    <sheetView showGridLines="0" zoomScaleNormal="100" workbookViewId="0">
      <selection activeCell="J16" sqref="J16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53" t="s">
        <v>273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274</v>
      </c>
      <c r="B3" s="255"/>
      <c r="C3" s="255"/>
      <c r="D3" s="255"/>
      <c r="E3" s="255"/>
      <c r="F3" s="255"/>
      <c r="G3" s="256"/>
    </row>
    <row r="4" spans="1:7" x14ac:dyDescent="0.25">
      <c r="A4" s="254" t="s">
        <v>275</v>
      </c>
      <c r="B4" s="255"/>
      <c r="C4" s="255"/>
      <c r="D4" s="255"/>
      <c r="E4" s="255"/>
      <c r="F4" s="255"/>
      <c r="G4" s="256"/>
    </row>
    <row r="5" spans="1:7" x14ac:dyDescent="0.25">
      <c r="A5" s="254" t="s">
        <v>591</v>
      </c>
      <c r="B5" s="255"/>
      <c r="C5" s="255"/>
      <c r="D5" s="255"/>
      <c r="E5" s="255"/>
      <c r="F5" s="255"/>
      <c r="G5" s="256"/>
    </row>
    <row r="6" spans="1:7" x14ac:dyDescent="0.25">
      <c r="A6" s="257" t="s">
        <v>2</v>
      </c>
      <c r="B6" s="258"/>
      <c r="C6" s="258"/>
      <c r="D6" s="258"/>
      <c r="E6" s="258"/>
      <c r="F6" s="258"/>
      <c r="G6" s="259"/>
    </row>
    <row r="7" spans="1:7" x14ac:dyDescent="0.25">
      <c r="A7" s="251" t="s">
        <v>182</v>
      </c>
      <c r="B7" s="251" t="s">
        <v>276</v>
      </c>
      <c r="C7" s="251"/>
      <c r="D7" s="251"/>
      <c r="E7" s="251"/>
      <c r="F7" s="251"/>
      <c r="G7" s="252" t="s">
        <v>567</v>
      </c>
    </row>
    <row r="8" spans="1:7" ht="30" x14ac:dyDescent="0.25">
      <c r="A8" s="251"/>
      <c r="B8" s="240" t="s">
        <v>183</v>
      </c>
      <c r="C8" s="240" t="s">
        <v>277</v>
      </c>
      <c r="D8" s="240" t="s">
        <v>278</v>
      </c>
      <c r="E8" s="240" t="s">
        <v>167</v>
      </c>
      <c r="F8" s="240" t="s">
        <v>279</v>
      </c>
      <c r="G8" s="251"/>
    </row>
    <row r="9" spans="1:7" x14ac:dyDescent="0.25">
      <c r="A9" s="27" t="s">
        <v>280</v>
      </c>
      <c r="B9" s="141">
        <f t="shared" ref="B9:G9" si="0">SUM(B10,B18,B28,B38,B48,B58,B62,B71,B75)</f>
        <v>10742363.27</v>
      </c>
      <c r="C9" s="141">
        <f t="shared" si="0"/>
        <v>2212190.2800000003</v>
      </c>
      <c r="D9" s="141">
        <f t="shared" si="0"/>
        <v>12954553.550000001</v>
      </c>
      <c r="E9" s="141">
        <f t="shared" si="0"/>
        <v>1060193.3699999999</v>
      </c>
      <c r="F9" s="141">
        <f t="shared" si="0"/>
        <v>1060193.3699999999</v>
      </c>
      <c r="G9" s="141">
        <f t="shared" si="0"/>
        <v>11894360.18</v>
      </c>
    </row>
    <row r="10" spans="1:7" x14ac:dyDescent="0.25">
      <c r="A10" s="80" t="s">
        <v>281</v>
      </c>
      <c r="B10" s="141">
        <f t="shared" ref="B10:G10" si="1">SUM(B11:B17)</f>
        <v>7832135.5999999996</v>
      </c>
      <c r="C10" s="141">
        <f t="shared" si="1"/>
        <v>-266511.95</v>
      </c>
      <c r="D10" s="141">
        <f t="shared" si="1"/>
        <v>7565623.6499999994</v>
      </c>
      <c r="E10" s="141">
        <f t="shared" si="1"/>
        <v>0</v>
      </c>
      <c r="F10" s="141">
        <f t="shared" si="1"/>
        <v>0</v>
      </c>
      <c r="G10" s="141">
        <f t="shared" si="1"/>
        <v>7565623.6499999994</v>
      </c>
    </row>
    <row r="11" spans="1:7" x14ac:dyDescent="0.25">
      <c r="A11" s="81" t="s">
        <v>282</v>
      </c>
      <c r="B11" s="220">
        <v>4760469.2699999996</v>
      </c>
      <c r="C11" s="220">
        <v>-266511.95</v>
      </c>
      <c r="D11" s="219">
        <v>4493957.3199999994</v>
      </c>
      <c r="E11" s="220">
        <v>0</v>
      </c>
      <c r="F11" s="220">
        <v>0</v>
      </c>
      <c r="G11" s="219">
        <v>4493957.3199999994</v>
      </c>
    </row>
    <row r="12" spans="1:7" x14ac:dyDescent="0.25">
      <c r="A12" s="81" t="s">
        <v>283</v>
      </c>
      <c r="B12" s="219">
        <v>0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</row>
    <row r="13" spans="1:7" x14ac:dyDescent="0.25">
      <c r="A13" s="81" t="s">
        <v>284</v>
      </c>
      <c r="B13" s="220">
        <v>1294280.72</v>
      </c>
      <c r="C13" s="220">
        <v>0</v>
      </c>
      <c r="D13" s="219">
        <v>1294280.72</v>
      </c>
      <c r="E13" s="220">
        <v>0</v>
      </c>
      <c r="F13" s="220">
        <v>0</v>
      </c>
      <c r="G13" s="219">
        <v>1294280.72</v>
      </c>
    </row>
    <row r="14" spans="1:7" x14ac:dyDescent="0.25">
      <c r="A14" s="81" t="s">
        <v>285</v>
      </c>
      <c r="B14" s="220">
        <v>1070729.33</v>
      </c>
      <c r="C14" s="220">
        <v>0</v>
      </c>
      <c r="D14" s="219">
        <v>1070729.33</v>
      </c>
      <c r="E14" s="220">
        <v>0</v>
      </c>
      <c r="F14" s="220">
        <v>0</v>
      </c>
      <c r="G14" s="219">
        <v>1070729.33</v>
      </c>
    </row>
    <row r="15" spans="1:7" x14ac:dyDescent="0.25">
      <c r="A15" s="81" t="s">
        <v>286</v>
      </c>
      <c r="B15" s="220">
        <v>706656.28</v>
      </c>
      <c r="C15" s="220">
        <v>0</v>
      </c>
      <c r="D15" s="219">
        <v>706656.28</v>
      </c>
      <c r="E15" s="220">
        <v>0</v>
      </c>
      <c r="F15" s="220">
        <v>0</v>
      </c>
      <c r="G15" s="219">
        <v>706656.28</v>
      </c>
    </row>
    <row r="16" spans="1:7" x14ac:dyDescent="0.25">
      <c r="A16" s="81" t="s">
        <v>287</v>
      </c>
      <c r="B16" s="219">
        <v>0</v>
      </c>
      <c r="C16" s="219">
        <v>0</v>
      </c>
      <c r="D16" s="219">
        <v>0</v>
      </c>
      <c r="E16" s="219">
        <v>0</v>
      </c>
      <c r="F16" s="219">
        <v>0</v>
      </c>
      <c r="G16" s="219">
        <v>0</v>
      </c>
    </row>
    <row r="17" spans="1:7" x14ac:dyDescent="0.25">
      <c r="A17" s="81" t="s">
        <v>288</v>
      </c>
      <c r="B17" s="219">
        <v>0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</row>
    <row r="18" spans="1:7" x14ac:dyDescent="0.25">
      <c r="A18" s="80" t="s">
        <v>289</v>
      </c>
      <c r="B18" s="141">
        <f t="shared" ref="B18:G18" si="2">SUM(B19:B27)</f>
        <v>296000</v>
      </c>
      <c r="C18" s="141">
        <f t="shared" si="2"/>
        <v>0</v>
      </c>
      <c r="D18" s="141">
        <f t="shared" si="2"/>
        <v>296000</v>
      </c>
      <c r="E18" s="141">
        <f t="shared" si="2"/>
        <v>89928.62</v>
      </c>
      <c r="F18" s="141">
        <f t="shared" si="2"/>
        <v>89928.62</v>
      </c>
      <c r="G18" s="141">
        <f t="shared" si="2"/>
        <v>206071.38</v>
      </c>
    </row>
    <row r="19" spans="1:7" x14ac:dyDescent="0.25">
      <c r="A19" s="81" t="s">
        <v>290</v>
      </c>
      <c r="B19" s="220">
        <v>61000</v>
      </c>
      <c r="C19" s="220">
        <v>0</v>
      </c>
      <c r="D19" s="219">
        <v>61000</v>
      </c>
      <c r="E19" s="220">
        <v>12781.02</v>
      </c>
      <c r="F19" s="220">
        <v>12781.02</v>
      </c>
      <c r="G19" s="219">
        <v>48218.979999999996</v>
      </c>
    </row>
    <row r="20" spans="1:7" x14ac:dyDescent="0.25">
      <c r="A20" s="81" t="s">
        <v>291</v>
      </c>
      <c r="B20" s="219">
        <v>0</v>
      </c>
      <c r="C20" s="219">
        <v>0</v>
      </c>
      <c r="D20" s="219">
        <v>0</v>
      </c>
      <c r="E20" s="219">
        <v>0</v>
      </c>
      <c r="F20" s="219">
        <v>0</v>
      </c>
      <c r="G20" s="219">
        <v>0</v>
      </c>
    </row>
    <row r="21" spans="1:7" x14ac:dyDescent="0.25">
      <c r="A21" s="81" t="s">
        <v>292</v>
      </c>
      <c r="B21" s="219">
        <v>0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</row>
    <row r="22" spans="1:7" x14ac:dyDescent="0.25">
      <c r="A22" s="81" t="s">
        <v>293</v>
      </c>
      <c r="B22" s="220">
        <v>1500</v>
      </c>
      <c r="C22" s="220">
        <v>0</v>
      </c>
      <c r="D22" s="219">
        <v>1500</v>
      </c>
      <c r="E22" s="220">
        <v>0</v>
      </c>
      <c r="F22" s="220">
        <v>0</v>
      </c>
      <c r="G22" s="219">
        <v>1500</v>
      </c>
    </row>
    <row r="23" spans="1:7" x14ac:dyDescent="0.25">
      <c r="A23" s="81" t="s">
        <v>294</v>
      </c>
      <c r="B23" s="220">
        <v>10000</v>
      </c>
      <c r="C23" s="220">
        <v>0</v>
      </c>
      <c r="D23" s="219">
        <v>10000</v>
      </c>
      <c r="E23" s="220">
        <v>745.74</v>
      </c>
      <c r="F23" s="220">
        <v>745.74</v>
      </c>
      <c r="G23" s="219">
        <v>9254.26</v>
      </c>
    </row>
    <row r="24" spans="1:7" x14ac:dyDescent="0.25">
      <c r="A24" s="81" t="s">
        <v>295</v>
      </c>
      <c r="B24" s="220">
        <v>190000</v>
      </c>
      <c r="C24" s="220">
        <v>0</v>
      </c>
      <c r="D24" s="219">
        <v>190000</v>
      </c>
      <c r="E24" s="220">
        <v>61693</v>
      </c>
      <c r="F24" s="220">
        <v>61693</v>
      </c>
      <c r="G24" s="219">
        <v>128307</v>
      </c>
    </row>
    <row r="25" spans="1:7" x14ac:dyDescent="0.25">
      <c r="A25" s="81" t="s">
        <v>296</v>
      </c>
      <c r="B25" s="219">
        <v>0</v>
      </c>
      <c r="C25" s="219">
        <v>0</v>
      </c>
      <c r="D25" s="219">
        <v>0</v>
      </c>
      <c r="E25" s="219">
        <v>0</v>
      </c>
      <c r="F25" s="219">
        <v>0</v>
      </c>
      <c r="G25" s="219">
        <v>0</v>
      </c>
    </row>
    <row r="26" spans="1:7" x14ac:dyDescent="0.25">
      <c r="A26" s="81" t="s">
        <v>297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</row>
    <row r="27" spans="1:7" x14ac:dyDescent="0.25">
      <c r="A27" s="81" t="s">
        <v>298</v>
      </c>
      <c r="B27" s="220">
        <v>33500</v>
      </c>
      <c r="C27" s="220">
        <v>0</v>
      </c>
      <c r="D27" s="219">
        <v>33500</v>
      </c>
      <c r="E27" s="220">
        <v>14708.86</v>
      </c>
      <c r="F27" s="220">
        <v>14708.86</v>
      </c>
      <c r="G27" s="219">
        <v>18791.14</v>
      </c>
    </row>
    <row r="28" spans="1:7" x14ac:dyDescent="0.25">
      <c r="A28" s="80" t="s">
        <v>299</v>
      </c>
      <c r="B28" s="141">
        <f t="shared" ref="B28:G28" si="3">SUM(B29:B37)</f>
        <v>459743.47</v>
      </c>
      <c r="C28" s="141">
        <f t="shared" si="3"/>
        <v>525000</v>
      </c>
      <c r="D28" s="141">
        <f t="shared" si="3"/>
        <v>984743.47</v>
      </c>
      <c r="E28" s="141">
        <f t="shared" si="3"/>
        <v>129469.15</v>
      </c>
      <c r="F28" s="141">
        <f t="shared" si="3"/>
        <v>129469.15</v>
      </c>
      <c r="G28" s="141">
        <f t="shared" si="3"/>
        <v>855274.32</v>
      </c>
    </row>
    <row r="29" spans="1:7" x14ac:dyDescent="0.25">
      <c r="A29" s="81" t="s">
        <v>300</v>
      </c>
      <c r="B29" s="220">
        <v>85000</v>
      </c>
      <c r="C29" s="220">
        <v>0</v>
      </c>
      <c r="D29" s="219">
        <v>85000</v>
      </c>
      <c r="E29" s="220">
        <v>32813.879999999997</v>
      </c>
      <c r="F29" s="220">
        <v>32813.879999999997</v>
      </c>
      <c r="G29" s="219">
        <v>52186.12</v>
      </c>
    </row>
    <row r="30" spans="1:7" x14ac:dyDescent="0.25">
      <c r="A30" s="81" t="s">
        <v>301</v>
      </c>
      <c r="B30" s="220">
        <v>67635</v>
      </c>
      <c r="C30" s="220">
        <v>0</v>
      </c>
      <c r="D30" s="219">
        <v>67635</v>
      </c>
      <c r="E30" s="220">
        <v>38117.040000000001</v>
      </c>
      <c r="F30" s="220">
        <v>38117.040000000001</v>
      </c>
      <c r="G30" s="219">
        <v>29517.96</v>
      </c>
    </row>
    <row r="31" spans="1:7" x14ac:dyDescent="0.25">
      <c r="A31" s="81" t="s">
        <v>302</v>
      </c>
      <c r="B31" s="220">
        <v>134000</v>
      </c>
      <c r="C31" s="220">
        <v>0</v>
      </c>
      <c r="D31" s="219">
        <v>134000</v>
      </c>
      <c r="E31" s="220">
        <v>21320</v>
      </c>
      <c r="F31" s="220">
        <v>21320</v>
      </c>
      <c r="G31" s="219">
        <v>112680</v>
      </c>
    </row>
    <row r="32" spans="1:7" x14ac:dyDescent="0.25">
      <c r="A32" s="81" t="s">
        <v>303</v>
      </c>
      <c r="B32" s="220">
        <v>3000</v>
      </c>
      <c r="C32" s="220">
        <v>0</v>
      </c>
      <c r="D32" s="219">
        <v>3000</v>
      </c>
      <c r="E32" s="220">
        <v>3000</v>
      </c>
      <c r="F32" s="220">
        <v>3000</v>
      </c>
      <c r="G32" s="219">
        <v>0</v>
      </c>
    </row>
    <row r="33" spans="1:7" ht="14.45" customHeight="1" x14ac:dyDescent="0.25">
      <c r="A33" s="81" t="s">
        <v>304</v>
      </c>
      <c r="B33" s="220">
        <v>72250</v>
      </c>
      <c r="C33" s="220">
        <v>25000</v>
      </c>
      <c r="D33" s="219">
        <v>97250</v>
      </c>
      <c r="E33" s="220">
        <v>15511.19</v>
      </c>
      <c r="F33" s="220">
        <v>15511.19</v>
      </c>
      <c r="G33" s="219">
        <v>81738.81</v>
      </c>
    </row>
    <row r="34" spans="1:7" ht="14.45" customHeight="1" x14ac:dyDescent="0.25">
      <c r="A34" s="81" t="s">
        <v>305</v>
      </c>
      <c r="B34" s="219">
        <v>0</v>
      </c>
      <c r="C34" s="219">
        <v>0</v>
      </c>
      <c r="D34" s="219">
        <v>0</v>
      </c>
      <c r="E34" s="219">
        <v>0</v>
      </c>
      <c r="F34" s="219">
        <v>0</v>
      </c>
      <c r="G34" s="219">
        <v>0</v>
      </c>
    </row>
    <row r="35" spans="1:7" ht="14.45" customHeight="1" x14ac:dyDescent="0.25">
      <c r="A35" s="81" t="s">
        <v>306</v>
      </c>
      <c r="B35" s="219">
        <v>0</v>
      </c>
      <c r="C35" s="219">
        <v>0</v>
      </c>
      <c r="D35" s="219">
        <v>0</v>
      </c>
      <c r="E35" s="219">
        <v>0</v>
      </c>
      <c r="F35" s="219">
        <v>0</v>
      </c>
      <c r="G35" s="219">
        <v>0</v>
      </c>
    </row>
    <row r="36" spans="1:7" ht="14.45" customHeight="1" x14ac:dyDescent="0.25">
      <c r="A36" s="81" t="s">
        <v>307</v>
      </c>
      <c r="B36" s="220">
        <v>89500</v>
      </c>
      <c r="C36" s="220">
        <v>0</v>
      </c>
      <c r="D36" s="219">
        <v>89500</v>
      </c>
      <c r="E36" s="220">
        <v>18092.04</v>
      </c>
      <c r="F36" s="220">
        <v>18092.04</v>
      </c>
      <c r="G36" s="219">
        <v>71407.959999999992</v>
      </c>
    </row>
    <row r="37" spans="1:7" ht="14.45" customHeight="1" x14ac:dyDescent="0.25">
      <c r="A37" s="81" t="s">
        <v>308</v>
      </c>
      <c r="B37" s="220">
        <v>8358.4699999999993</v>
      </c>
      <c r="C37" s="220">
        <v>500000</v>
      </c>
      <c r="D37" s="219">
        <v>508358.47</v>
      </c>
      <c r="E37" s="220">
        <v>615</v>
      </c>
      <c r="F37" s="220">
        <v>615</v>
      </c>
      <c r="G37" s="219">
        <v>507743.47</v>
      </c>
    </row>
    <row r="38" spans="1:7" x14ac:dyDescent="0.25">
      <c r="A38" s="80" t="s">
        <v>309</v>
      </c>
      <c r="B38" s="141">
        <f t="shared" ref="B38:G38" si="4">SUM(B39:B47)</f>
        <v>2154484.2000000002</v>
      </c>
      <c r="C38" s="141">
        <f t="shared" si="4"/>
        <v>0</v>
      </c>
      <c r="D38" s="141">
        <f t="shared" si="4"/>
        <v>2154484.2000000002</v>
      </c>
      <c r="E38" s="141">
        <f t="shared" si="4"/>
        <v>840795.6</v>
      </c>
      <c r="F38" s="141">
        <f t="shared" si="4"/>
        <v>840795.6</v>
      </c>
      <c r="G38" s="141">
        <f t="shared" si="4"/>
        <v>1313688.6000000001</v>
      </c>
    </row>
    <row r="39" spans="1:7" x14ac:dyDescent="0.25">
      <c r="A39" s="81" t="s">
        <v>310</v>
      </c>
      <c r="B39" s="145">
        <v>0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</row>
    <row r="40" spans="1:7" x14ac:dyDescent="0.25">
      <c r="A40" s="81" t="s">
        <v>311</v>
      </c>
      <c r="B40" s="145">
        <v>0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</row>
    <row r="41" spans="1:7" x14ac:dyDescent="0.25">
      <c r="A41" s="81" t="s">
        <v>312</v>
      </c>
      <c r="B41" s="145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</row>
    <row r="42" spans="1:7" x14ac:dyDescent="0.25">
      <c r="A42" s="81" t="s">
        <v>313</v>
      </c>
      <c r="B42" s="220">
        <v>2154484.2000000002</v>
      </c>
      <c r="C42" s="220">
        <v>0</v>
      </c>
      <c r="D42" s="219">
        <v>2154484.2000000002</v>
      </c>
      <c r="E42" s="220">
        <v>840795.6</v>
      </c>
      <c r="F42" s="220">
        <v>840795.6</v>
      </c>
      <c r="G42" s="219">
        <v>1313688.6000000001</v>
      </c>
    </row>
    <row r="43" spans="1:7" x14ac:dyDescent="0.25">
      <c r="A43" s="81" t="s">
        <v>314</v>
      </c>
      <c r="B43" s="142">
        <v>0</v>
      </c>
      <c r="C43" s="150">
        <v>0</v>
      </c>
      <c r="D43" s="149">
        <v>0</v>
      </c>
      <c r="E43" s="150">
        <v>0</v>
      </c>
      <c r="F43" s="150">
        <v>0</v>
      </c>
      <c r="G43" s="149">
        <v>0</v>
      </c>
    </row>
    <row r="44" spans="1:7" x14ac:dyDescent="0.25">
      <c r="A44" s="81" t="s">
        <v>315</v>
      </c>
      <c r="B44" s="145">
        <v>0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</row>
    <row r="45" spans="1:7" x14ac:dyDescent="0.25">
      <c r="A45" s="81" t="s">
        <v>316</v>
      </c>
      <c r="B45" s="145">
        <v>0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</row>
    <row r="46" spans="1:7" x14ac:dyDescent="0.25">
      <c r="A46" s="81" t="s">
        <v>317</v>
      </c>
      <c r="B46" s="145">
        <v>0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</row>
    <row r="47" spans="1:7" x14ac:dyDescent="0.25">
      <c r="A47" s="81" t="s">
        <v>318</v>
      </c>
      <c r="B47" s="145">
        <v>0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</row>
    <row r="48" spans="1:7" x14ac:dyDescent="0.25">
      <c r="A48" s="80" t="s">
        <v>319</v>
      </c>
      <c r="B48" s="141">
        <f t="shared" ref="B48:G48" si="5">SUM(B49:B57)</f>
        <v>0</v>
      </c>
      <c r="C48" s="141">
        <f t="shared" si="5"/>
        <v>1609888.62</v>
      </c>
      <c r="D48" s="141">
        <f t="shared" si="5"/>
        <v>1609888.62</v>
      </c>
      <c r="E48" s="141">
        <f t="shared" si="5"/>
        <v>0</v>
      </c>
      <c r="F48" s="141">
        <f t="shared" si="5"/>
        <v>0</v>
      </c>
      <c r="G48" s="141">
        <f t="shared" si="5"/>
        <v>1609888.62</v>
      </c>
    </row>
    <row r="49" spans="1:7" x14ac:dyDescent="0.25">
      <c r="A49" s="81" t="s">
        <v>320</v>
      </c>
      <c r="B49" s="145">
        <v>0</v>
      </c>
      <c r="C49" s="220">
        <v>89888.62</v>
      </c>
      <c r="D49" s="219">
        <v>89888.62</v>
      </c>
      <c r="E49" s="220">
        <v>0</v>
      </c>
      <c r="F49" s="220">
        <v>0</v>
      </c>
      <c r="G49" s="219">
        <v>89888.62</v>
      </c>
    </row>
    <row r="50" spans="1:7" x14ac:dyDescent="0.25">
      <c r="A50" s="81" t="s">
        <v>321</v>
      </c>
      <c r="B50" s="145">
        <v>0</v>
      </c>
      <c r="C50" s="219">
        <v>0</v>
      </c>
      <c r="D50" s="219">
        <v>0</v>
      </c>
      <c r="E50" s="219">
        <v>0</v>
      </c>
      <c r="F50" s="219">
        <v>0</v>
      </c>
      <c r="G50" s="219">
        <v>0</v>
      </c>
    </row>
    <row r="51" spans="1:7" x14ac:dyDescent="0.25">
      <c r="A51" s="81" t="s">
        <v>322</v>
      </c>
      <c r="B51" s="145">
        <v>0</v>
      </c>
      <c r="C51" s="219">
        <v>0</v>
      </c>
      <c r="D51" s="219">
        <v>0</v>
      </c>
      <c r="E51" s="219">
        <v>0</v>
      </c>
      <c r="F51" s="219">
        <v>0</v>
      </c>
      <c r="G51" s="219">
        <v>0</v>
      </c>
    </row>
    <row r="52" spans="1:7" x14ac:dyDescent="0.25">
      <c r="A52" s="81" t="s">
        <v>323</v>
      </c>
      <c r="B52" s="145">
        <v>0</v>
      </c>
      <c r="C52" s="220">
        <v>1520000</v>
      </c>
      <c r="D52" s="219">
        <v>1520000</v>
      </c>
      <c r="E52" s="220">
        <v>0</v>
      </c>
      <c r="F52" s="220">
        <v>0</v>
      </c>
      <c r="G52" s="219">
        <v>1520000</v>
      </c>
    </row>
    <row r="53" spans="1:7" x14ac:dyDescent="0.25">
      <c r="A53" s="81" t="s">
        <v>324</v>
      </c>
      <c r="B53" s="145">
        <v>0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</row>
    <row r="54" spans="1:7" x14ac:dyDescent="0.25">
      <c r="A54" s="81" t="s">
        <v>325</v>
      </c>
      <c r="B54" s="145">
        <v>0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</row>
    <row r="55" spans="1:7" x14ac:dyDescent="0.25">
      <c r="A55" s="81" t="s">
        <v>326</v>
      </c>
      <c r="B55" s="145">
        <v>0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</row>
    <row r="56" spans="1:7" x14ac:dyDescent="0.25">
      <c r="A56" s="81" t="s">
        <v>327</v>
      </c>
      <c r="B56" s="145">
        <v>0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</row>
    <row r="57" spans="1:7" x14ac:dyDescent="0.25">
      <c r="A57" s="81" t="s">
        <v>328</v>
      </c>
      <c r="B57" s="145">
        <v>0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</row>
    <row r="58" spans="1:7" x14ac:dyDescent="0.25">
      <c r="A58" s="80" t="s">
        <v>329</v>
      </c>
      <c r="B58" s="141">
        <f t="shared" ref="B58:G58" si="6">SUM(B59:B61)</f>
        <v>0</v>
      </c>
      <c r="C58" s="141">
        <f t="shared" si="6"/>
        <v>0</v>
      </c>
      <c r="D58" s="141">
        <f t="shared" si="6"/>
        <v>0</v>
      </c>
      <c r="E58" s="141">
        <f t="shared" si="6"/>
        <v>0</v>
      </c>
      <c r="F58" s="141">
        <f t="shared" si="6"/>
        <v>0</v>
      </c>
      <c r="G58" s="141">
        <f t="shared" si="6"/>
        <v>0</v>
      </c>
    </row>
    <row r="59" spans="1:7" x14ac:dyDescent="0.25">
      <c r="A59" s="81" t="s">
        <v>330</v>
      </c>
      <c r="B59" s="145">
        <v>0</v>
      </c>
      <c r="C59" s="143">
        <v>0</v>
      </c>
      <c r="D59" s="144">
        <v>0</v>
      </c>
      <c r="E59" s="143">
        <v>0</v>
      </c>
      <c r="F59" s="143">
        <v>0</v>
      </c>
      <c r="G59" s="144">
        <v>0</v>
      </c>
    </row>
    <row r="60" spans="1:7" x14ac:dyDescent="0.25">
      <c r="A60" s="81" t="s">
        <v>331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5">
        <f t="shared" ref="G60:G61" si="7">D60-E60</f>
        <v>0</v>
      </c>
    </row>
    <row r="61" spans="1:7" x14ac:dyDescent="0.25">
      <c r="A61" s="81" t="s">
        <v>332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5">
        <f t="shared" si="7"/>
        <v>0</v>
      </c>
    </row>
    <row r="62" spans="1:7" x14ac:dyDescent="0.25">
      <c r="A62" s="80" t="s">
        <v>333</v>
      </c>
      <c r="B62" s="141">
        <f t="shared" ref="B62:G62" si="8">SUM(B63:B67,B69:B70)</f>
        <v>0</v>
      </c>
      <c r="C62" s="141">
        <f t="shared" si="8"/>
        <v>0</v>
      </c>
      <c r="D62" s="141">
        <f t="shared" si="8"/>
        <v>0</v>
      </c>
      <c r="E62" s="141">
        <f t="shared" si="8"/>
        <v>0</v>
      </c>
      <c r="F62" s="141">
        <f t="shared" si="8"/>
        <v>0</v>
      </c>
      <c r="G62" s="141">
        <f t="shared" si="8"/>
        <v>0</v>
      </c>
    </row>
    <row r="63" spans="1:7" x14ac:dyDescent="0.25">
      <c r="A63" s="81" t="s">
        <v>334</v>
      </c>
      <c r="B63" s="145">
        <v>0</v>
      </c>
      <c r="C63" s="145">
        <v>0</v>
      </c>
      <c r="D63" s="145">
        <v>0</v>
      </c>
      <c r="E63" s="145">
        <v>0</v>
      </c>
      <c r="F63" s="145">
        <v>0</v>
      </c>
      <c r="G63" s="145">
        <f>D63-E63</f>
        <v>0</v>
      </c>
    </row>
    <row r="64" spans="1:7" x14ac:dyDescent="0.25">
      <c r="A64" s="81" t="s">
        <v>335</v>
      </c>
      <c r="B64" s="145">
        <v>0</v>
      </c>
      <c r="C64" s="145">
        <v>0</v>
      </c>
      <c r="D64" s="145">
        <v>0</v>
      </c>
      <c r="E64" s="145">
        <v>0</v>
      </c>
      <c r="F64" s="145">
        <v>0</v>
      </c>
      <c r="G64" s="145">
        <f t="shared" ref="G64:G70" si="9">D64-E64</f>
        <v>0</v>
      </c>
    </row>
    <row r="65" spans="1:7" x14ac:dyDescent="0.25">
      <c r="A65" s="81" t="s">
        <v>336</v>
      </c>
      <c r="B65" s="145">
        <v>0</v>
      </c>
      <c r="C65" s="145">
        <v>0</v>
      </c>
      <c r="D65" s="145">
        <v>0</v>
      </c>
      <c r="E65" s="145">
        <v>0</v>
      </c>
      <c r="F65" s="145">
        <v>0</v>
      </c>
      <c r="G65" s="145">
        <f t="shared" si="9"/>
        <v>0</v>
      </c>
    </row>
    <row r="66" spans="1:7" x14ac:dyDescent="0.25">
      <c r="A66" s="81" t="s">
        <v>337</v>
      </c>
      <c r="B66" s="145">
        <v>0</v>
      </c>
      <c r="C66" s="145">
        <v>0</v>
      </c>
      <c r="D66" s="145">
        <v>0</v>
      </c>
      <c r="E66" s="145">
        <v>0</v>
      </c>
      <c r="F66" s="145">
        <v>0</v>
      </c>
      <c r="G66" s="145">
        <f t="shared" si="9"/>
        <v>0</v>
      </c>
    </row>
    <row r="67" spans="1:7" x14ac:dyDescent="0.25">
      <c r="A67" s="81" t="s">
        <v>338</v>
      </c>
      <c r="B67" s="145">
        <v>0</v>
      </c>
      <c r="C67" s="145">
        <v>0</v>
      </c>
      <c r="D67" s="145">
        <v>0</v>
      </c>
      <c r="E67" s="145">
        <v>0</v>
      </c>
      <c r="F67" s="145">
        <v>0</v>
      </c>
      <c r="G67" s="145">
        <f t="shared" si="9"/>
        <v>0</v>
      </c>
    </row>
    <row r="68" spans="1:7" x14ac:dyDescent="0.25">
      <c r="A68" s="81" t="s">
        <v>339</v>
      </c>
      <c r="B68" s="145">
        <v>0</v>
      </c>
      <c r="C68" s="145">
        <v>0</v>
      </c>
      <c r="D68" s="145">
        <v>0</v>
      </c>
      <c r="E68" s="145">
        <v>0</v>
      </c>
      <c r="F68" s="145">
        <v>0</v>
      </c>
      <c r="G68" s="145">
        <f t="shared" si="9"/>
        <v>0</v>
      </c>
    </row>
    <row r="69" spans="1:7" x14ac:dyDescent="0.25">
      <c r="A69" s="81" t="s">
        <v>340</v>
      </c>
      <c r="B69" s="145">
        <v>0</v>
      </c>
      <c r="C69" s="145">
        <v>0</v>
      </c>
      <c r="D69" s="145">
        <v>0</v>
      </c>
      <c r="E69" s="145">
        <v>0</v>
      </c>
      <c r="F69" s="145">
        <v>0</v>
      </c>
      <c r="G69" s="145">
        <f t="shared" si="9"/>
        <v>0</v>
      </c>
    </row>
    <row r="70" spans="1:7" x14ac:dyDescent="0.25">
      <c r="A70" s="81" t="s">
        <v>341</v>
      </c>
      <c r="B70" s="145">
        <v>0</v>
      </c>
      <c r="C70" s="145">
        <v>0</v>
      </c>
      <c r="D70" s="145">
        <v>0</v>
      </c>
      <c r="E70" s="145">
        <v>0</v>
      </c>
      <c r="F70" s="145">
        <v>0</v>
      </c>
      <c r="G70" s="145">
        <f t="shared" si="9"/>
        <v>0</v>
      </c>
    </row>
    <row r="71" spans="1:7" x14ac:dyDescent="0.25">
      <c r="A71" s="80" t="s">
        <v>342</v>
      </c>
      <c r="B71" s="141">
        <f t="shared" ref="B71:G71" si="10">SUM(B72:B74)</f>
        <v>0</v>
      </c>
      <c r="C71" s="141">
        <f t="shared" si="10"/>
        <v>343813.61</v>
      </c>
      <c r="D71" s="141">
        <f t="shared" si="10"/>
        <v>343813.61</v>
      </c>
      <c r="E71" s="141">
        <f t="shared" si="10"/>
        <v>0</v>
      </c>
      <c r="F71" s="141">
        <f t="shared" si="10"/>
        <v>0</v>
      </c>
      <c r="G71" s="141">
        <f t="shared" si="10"/>
        <v>343813.61</v>
      </c>
    </row>
    <row r="72" spans="1:7" x14ac:dyDescent="0.25">
      <c r="A72" s="81" t="s">
        <v>343</v>
      </c>
      <c r="B72" s="145">
        <v>0</v>
      </c>
      <c r="C72" s="145">
        <v>0</v>
      </c>
      <c r="D72" s="145">
        <v>0</v>
      </c>
      <c r="E72" s="145">
        <v>0</v>
      </c>
      <c r="F72" s="145">
        <v>0</v>
      </c>
      <c r="G72" s="145">
        <f>D72-E72</f>
        <v>0</v>
      </c>
    </row>
    <row r="73" spans="1:7" x14ac:dyDescent="0.25">
      <c r="A73" s="81" t="s">
        <v>344</v>
      </c>
      <c r="B73" s="145">
        <v>0</v>
      </c>
      <c r="C73" s="145">
        <v>0</v>
      </c>
      <c r="D73" s="145">
        <v>0</v>
      </c>
      <c r="E73" s="145">
        <v>0</v>
      </c>
      <c r="F73" s="145">
        <v>0</v>
      </c>
      <c r="G73" s="145">
        <f t="shared" ref="G73" si="11">D73-E73</f>
        <v>0</v>
      </c>
    </row>
    <row r="74" spans="1:7" x14ac:dyDescent="0.25">
      <c r="A74" s="81" t="s">
        <v>345</v>
      </c>
      <c r="B74" s="145">
        <v>0</v>
      </c>
      <c r="C74" s="220">
        <v>343813.61</v>
      </c>
      <c r="D74" s="219">
        <v>343813.61</v>
      </c>
      <c r="E74" s="220">
        <v>0</v>
      </c>
      <c r="F74" s="220">
        <v>0</v>
      </c>
      <c r="G74" s="219">
        <v>343813.61</v>
      </c>
    </row>
    <row r="75" spans="1:7" x14ac:dyDescent="0.25">
      <c r="A75" s="80" t="s">
        <v>346</v>
      </c>
      <c r="B75" s="141">
        <f t="shared" ref="B75:G75" si="12">SUM(B76:B82)</f>
        <v>0</v>
      </c>
      <c r="C75" s="141">
        <f t="shared" si="12"/>
        <v>0</v>
      </c>
      <c r="D75" s="141">
        <f t="shared" si="12"/>
        <v>0</v>
      </c>
      <c r="E75" s="141">
        <f t="shared" si="12"/>
        <v>0</v>
      </c>
      <c r="F75" s="141">
        <f t="shared" si="12"/>
        <v>0</v>
      </c>
      <c r="G75" s="141">
        <f t="shared" si="12"/>
        <v>0</v>
      </c>
    </row>
    <row r="76" spans="1:7" x14ac:dyDescent="0.25">
      <c r="A76" s="81" t="s">
        <v>347</v>
      </c>
      <c r="B76" s="145">
        <v>0</v>
      </c>
      <c r="C76" s="145">
        <v>0</v>
      </c>
      <c r="D76" s="145">
        <v>0</v>
      </c>
      <c r="E76" s="145">
        <v>0</v>
      </c>
      <c r="F76" s="145">
        <v>0</v>
      </c>
      <c r="G76" s="145">
        <f>D76-E76</f>
        <v>0</v>
      </c>
    </row>
    <row r="77" spans="1:7" x14ac:dyDescent="0.25">
      <c r="A77" s="81" t="s">
        <v>348</v>
      </c>
      <c r="B77" s="145">
        <v>0</v>
      </c>
      <c r="C77" s="145">
        <v>0</v>
      </c>
      <c r="D77" s="145">
        <v>0</v>
      </c>
      <c r="E77" s="145">
        <v>0</v>
      </c>
      <c r="F77" s="145">
        <v>0</v>
      </c>
      <c r="G77" s="145">
        <f t="shared" ref="G77:G82" si="13">D77-E77</f>
        <v>0</v>
      </c>
    </row>
    <row r="78" spans="1:7" x14ac:dyDescent="0.25">
      <c r="A78" s="81" t="s">
        <v>349</v>
      </c>
      <c r="B78" s="145">
        <v>0</v>
      </c>
      <c r="C78" s="145">
        <v>0</v>
      </c>
      <c r="D78" s="145">
        <v>0</v>
      </c>
      <c r="E78" s="145">
        <v>0</v>
      </c>
      <c r="F78" s="145">
        <v>0</v>
      </c>
      <c r="G78" s="145">
        <f t="shared" si="13"/>
        <v>0</v>
      </c>
    </row>
    <row r="79" spans="1:7" x14ac:dyDescent="0.25">
      <c r="A79" s="81" t="s">
        <v>350</v>
      </c>
      <c r="B79" s="145">
        <v>0</v>
      </c>
      <c r="C79" s="145">
        <v>0</v>
      </c>
      <c r="D79" s="145">
        <v>0</v>
      </c>
      <c r="E79" s="145">
        <v>0</v>
      </c>
      <c r="F79" s="145">
        <v>0</v>
      </c>
      <c r="G79" s="145">
        <f t="shared" si="13"/>
        <v>0</v>
      </c>
    </row>
    <row r="80" spans="1:7" x14ac:dyDescent="0.25">
      <c r="A80" s="81" t="s">
        <v>351</v>
      </c>
      <c r="B80" s="145">
        <v>0</v>
      </c>
      <c r="C80" s="145">
        <v>0</v>
      </c>
      <c r="D80" s="145">
        <v>0</v>
      </c>
      <c r="E80" s="145">
        <v>0</v>
      </c>
      <c r="F80" s="145">
        <v>0</v>
      </c>
      <c r="G80" s="145">
        <f t="shared" si="13"/>
        <v>0</v>
      </c>
    </row>
    <row r="81" spans="1:7" x14ac:dyDescent="0.25">
      <c r="A81" s="81" t="s">
        <v>352</v>
      </c>
      <c r="B81" s="145">
        <v>0</v>
      </c>
      <c r="C81" s="145">
        <v>0</v>
      </c>
      <c r="D81" s="145">
        <v>0</v>
      </c>
      <c r="E81" s="145">
        <v>0</v>
      </c>
      <c r="F81" s="145">
        <v>0</v>
      </c>
      <c r="G81" s="145">
        <f t="shared" si="13"/>
        <v>0</v>
      </c>
    </row>
    <row r="82" spans="1:7" x14ac:dyDescent="0.25">
      <c r="A82" s="81" t="s">
        <v>353</v>
      </c>
      <c r="B82" s="145">
        <v>0</v>
      </c>
      <c r="C82" s="145">
        <v>0</v>
      </c>
      <c r="D82" s="145">
        <v>0</v>
      </c>
      <c r="E82" s="145">
        <v>0</v>
      </c>
      <c r="F82" s="145">
        <v>0</v>
      </c>
      <c r="G82" s="145">
        <f t="shared" si="13"/>
        <v>0</v>
      </c>
    </row>
    <row r="83" spans="1:7" x14ac:dyDescent="0.25">
      <c r="A83" s="82"/>
      <c r="B83" s="145"/>
      <c r="C83" s="145"/>
      <c r="D83" s="145"/>
      <c r="E83" s="145"/>
      <c r="F83" s="145"/>
      <c r="G83" s="145"/>
    </row>
    <row r="84" spans="1:7" x14ac:dyDescent="0.25">
      <c r="A84" s="28" t="s">
        <v>354</v>
      </c>
      <c r="B84" s="141">
        <f t="shared" ref="B84:G84" si="14">SUM(B85,B93,B103,B113,B123,B133,B137,B146,B150)</f>
        <v>9010001</v>
      </c>
      <c r="C84" s="141">
        <f t="shared" si="14"/>
        <v>53999.000000000015</v>
      </c>
      <c r="D84" s="141">
        <f t="shared" si="14"/>
        <v>9064000.0000000019</v>
      </c>
      <c r="E84" s="141">
        <f t="shared" si="14"/>
        <v>6891217.9500000002</v>
      </c>
      <c r="F84" s="141">
        <f t="shared" si="14"/>
        <v>6891217.9500000002</v>
      </c>
      <c r="G84" s="141">
        <f t="shared" si="14"/>
        <v>2172782.0500000003</v>
      </c>
    </row>
    <row r="85" spans="1:7" x14ac:dyDescent="0.25">
      <c r="A85" s="80" t="s">
        <v>281</v>
      </c>
      <c r="B85" s="141">
        <f t="shared" ref="B85:G85" si="15">SUM(B86:B92)</f>
        <v>6991578.2300000004</v>
      </c>
      <c r="C85" s="141">
        <f t="shared" si="15"/>
        <v>266511.95</v>
      </c>
      <c r="D85" s="141">
        <f t="shared" si="15"/>
        <v>7258090.1800000006</v>
      </c>
      <c r="E85" s="141">
        <f t="shared" si="15"/>
        <v>5953668.5099999998</v>
      </c>
      <c r="F85" s="141">
        <f t="shared" si="15"/>
        <v>5953668.5099999998</v>
      </c>
      <c r="G85" s="141">
        <f t="shared" si="15"/>
        <v>1304421.6700000004</v>
      </c>
    </row>
    <row r="86" spans="1:7" x14ac:dyDescent="0.25">
      <c r="A86" s="81" t="s">
        <v>282</v>
      </c>
      <c r="B86" s="220">
        <v>4760469.24</v>
      </c>
      <c r="C86" s="220">
        <v>266511.95</v>
      </c>
      <c r="D86" s="219">
        <v>5026981.1900000004</v>
      </c>
      <c r="E86" s="220">
        <v>4349051.96</v>
      </c>
      <c r="F86" s="220">
        <v>4349051.96</v>
      </c>
      <c r="G86" s="219">
        <v>677929.23000000045</v>
      </c>
    </row>
    <row r="87" spans="1:7" x14ac:dyDescent="0.25">
      <c r="A87" s="81" t="s">
        <v>283</v>
      </c>
      <c r="B87" s="219">
        <v>0</v>
      </c>
      <c r="C87" s="219">
        <v>0</v>
      </c>
      <c r="D87" s="219">
        <v>0</v>
      </c>
      <c r="E87" s="219">
        <v>0</v>
      </c>
      <c r="F87" s="219">
        <v>0</v>
      </c>
      <c r="G87" s="219">
        <v>0</v>
      </c>
    </row>
    <row r="88" spans="1:7" x14ac:dyDescent="0.25">
      <c r="A88" s="81" t="s">
        <v>284</v>
      </c>
      <c r="B88" s="220">
        <v>90298.73</v>
      </c>
      <c r="C88" s="220">
        <v>0</v>
      </c>
      <c r="D88" s="219">
        <v>90298.73</v>
      </c>
      <c r="E88" s="220">
        <v>0</v>
      </c>
      <c r="F88" s="220">
        <v>0</v>
      </c>
      <c r="G88" s="219">
        <v>90298.73</v>
      </c>
    </row>
    <row r="89" spans="1:7" x14ac:dyDescent="0.25">
      <c r="A89" s="81" t="s">
        <v>285</v>
      </c>
      <c r="B89" s="220">
        <v>1429268.75</v>
      </c>
      <c r="C89" s="220">
        <v>0</v>
      </c>
      <c r="D89" s="219">
        <v>1429268.75</v>
      </c>
      <c r="E89" s="220">
        <v>978333.35</v>
      </c>
      <c r="F89" s="220">
        <v>978333.35</v>
      </c>
      <c r="G89" s="219">
        <v>450935.4</v>
      </c>
    </row>
    <row r="90" spans="1:7" x14ac:dyDescent="0.25">
      <c r="A90" s="81" t="s">
        <v>286</v>
      </c>
      <c r="B90" s="220">
        <v>711541.51</v>
      </c>
      <c r="C90" s="220">
        <v>0</v>
      </c>
      <c r="D90" s="219">
        <v>711541.51</v>
      </c>
      <c r="E90" s="220">
        <v>626283.19999999995</v>
      </c>
      <c r="F90" s="220">
        <v>626283.19999999995</v>
      </c>
      <c r="G90" s="219">
        <v>85258.310000000056</v>
      </c>
    </row>
    <row r="91" spans="1:7" x14ac:dyDescent="0.25">
      <c r="A91" s="81" t="s">
        <v>287</v>
      </c>
      <c r="B91" s="219">
        <v>0</v>
      </c>
      <c r="C91" s="219">
        <v>0</v>
      </c>
      <c r="D91" s="219">
        <v>0</v>
      </c>
      <c r="E91" s="219">
        <v>0</v>
      </c>
      <c r="F91" s="219">
        <v>0</v>
      </c>
      <c r="G91" s="219">
        <v>0</v>
      </c>
    </row>
    <row r="92" spans="1:7" x14ac:dyDescent="0.25">
      <c r="A92" s="81" t="s">
        <v>288</v>
      </c>
      <c r="B92" s="219">
        <v>0</v>
      </c>
      <c r="C92" s="219">
        <v>0</v>
      </c>
      <c r="D92" s="219">
        <v>0</v>
      </c>
      <c r="E92" s="219">
        <v>0</v>
      </c>
      <c r="F92" s="219">
        <v>0</v>
      </c>
      <c r="G92" s="219">
        <v>0</v>
      </c>
    </row>
    <row r="93" spans="1:7" x14ac:dyDescent="0.25">
      <c r="A93" s="80" t="s">
        <v>289</v>
      </c>
      <c r="B93" s="141">
        <f t="shared" ref="B93:G93" si="16">SUM(B94:B102)</f>
        <v>446506.03</v>
      </c>
      <c r="C93" s="141">
        <f t="shared" si="16"/>
        <v>5000</v>
      </c>
      <c r="D93" s="141">
        <f t="shared" si="16"/>
        <v>451506.03</v>
      </c>
      <c r="E93" s="141">
        <f t="shared" si="16"/>
        <v>243022.59</v>
      </c>
      <c r="F93" s="141">
        <f t="shared" si="16"/>
        <v>243022.59</v>
      </c>
      <c r="G93" s="141">
        <f t="shared" si="16"/>
        <v>208483.44</v>
      </c>
    </row>
    <row r="94" spans="1:7" x14ac:dyDescent="0.25">
      <c r="A94" s="81" t="s">
        <v>290</v>
      </c>
      <c r="B94" s="220">
        <v>144000</v>
      </c>
      <c r="C94" s="220">
        <v>0</v>
      </c>
      <c r="D94" s="219">
        <v>144000</v>
      </c>
      <c r="E94" s="220">
        <v>50943.62</v>
      </c>
      <c r="F94" s="220">
        <v>50943.62</v>
      </c>
      <c r="G94" s="219">
        <v>93056.38</v>
      </c>
    </row>
    <row r="95" spans="1:7" x14ac:dyDescent="0.25">
      <c r="A95" s="81" t="s">
        <v>291</v>
      </c>
      <c r="B95" s="220">
        <v>6000</v>
      </c>
      <c r="C95" s="220">
        <v>0</v>
      </c>
      <c r="D95" s="219">
        <v>6000</v>
      </c>
      <c r="E95" s="220">
        <v>0</v>
      </c>
      <c r="F95" s="220">
        <v>0</v>
      </c>
      <c r="G95" s="219">
        <v>6000</v>
      </c>
    </row>
    <row r="96" spans="1:7" x14ac:dyDescent="0.25">
      <c r="A96" s="81" t="s">
        <v>292</v>
      </c>
      <c r="B96" s="219">
        <v>0</v>
      </c>
      <c r="C96" s="219">
        <v>0</v>
      </c>
      <c r="D96" s="219">
        <v>0</v>
      </c>
      <c r="E96" s="219">
        <v>0</v>
      </c>
      <c r="F96" s="219">
        <v>0</v>
      </c>
      <c r="G96" s="219">
        <v>0</v>
      </c>
    </row>
    <row r="97" spans="1:7" x14ac:dyDescent="0.25">
      <c r="A97" s="81" t="s">
        <v>293</v>
      </c>
      <c r="B97" s="220">
        <v>7700</v>
      </c>
      <c r="C97" s="220">
        <v>3000</v>
      </c>
      <c r="D97" s="219">
        <v>10700</v>
      </c>
      <c r="E97" s="220">
        <v>391</v>
      </c>
      <c r="F97" s="220">
        <v>391</v>
      </c>
      <c r="G97" s="219">
        <v>10309</v>
      </c>
    </row>
    <row r="98" spans="1:7" x14ac:dyDescent="0.25">
      <c r="A98" s="83" t="s">
        <v>294</v>
      </c>
      <c r="B98" s="220">
        <v>6000</v>
      </c>
      <c r="C98" s="220">
        <v>0</v>
      </c>
      <c r="D98" s="219">
        <v>6000</v>
      </c>
      <c r="E98" s="220">
        <v>6000</v>
      </c>
      <c r="F98" s="220">
        <v>6000</v>
      </c>
      <c r="G98" s="219">
        <v>0</v>
      </c>
    </row>
    <row r="99" spans="1:7" x14ac:dyDescent="0.25">
      <c r="A99" s="81" t="s">
        <v>295</v>
      </c>
      <c r="B99" s="220">
        <v>113000</v>
      </c>
      <c r="C99" s="220">
        <v>-2000</v>
      </c>
      <c r="D99" s="219">
        <v>111000</v>
      </c>
      <c r="E99" s="220">
        <v>86274.33</v>
      </c>
      <c r="F99" s="220">
        <v>86274.33</v>
      </c>
      <c r="G99" s="219">
        <v>24725.67</v>
      </c>
    </row>
    <row r="100" spans="1:7" x14ac:dyDescent="0.25">
      <c r="A100" s="81" t="s">
        <v>296</v>
      </c>
      <c r="B100" s="220">
        <v>80000</v>
      </c>
      <c r="C100" s="220">
        <v>4000</v>
      </c>
      <c r="D100" s="219">
        <v>84000</v>
      </c>
      <c r="E100" s="220">
        <v>51073.27</v>
      </c>
      <c r="F100" s="220">
        <v>51073.27</v>
      </c>
      <c r="G100" s="219">
        <v>32926.730000000003</v>
      </c>
    </row>
    <row r="101" spans="1:7" x14ac:dyDescent="0.25">
      <c r="A101" s="81" t="s">
        <v>297</v>
      </c>
      <c r="B101" s="219">
        <v>0</v>
      </c>
      <c r="C101" s="219">
        <v>0</v>
      </c>
      <c r="D101" s="219">
        <v>0</v>
      </c>
      <c r="E101" s="219">
        <v>0</v>
      </c>
      <c r="F101" s="219">
        <v>0</v>
      </c>
      <c r="G101" s="219">
        <v>0</v>
      </c>
    </row>
    <row r="102" spans="1:7" x14ac:dyDescent="0.25">
      <c r="A102" s="81" t="s">
        <v>298</v>
      </c>
      <c r="B102" s="220">
        <v>89806.03</v>
      </c>
      <c r="C102" s="220">
        <v>0</v>
      </c>
      <c r="D102" s="219">
        <v>89806.03</v>
      </c>
      <c r="E102" s="220">
        <v>48340.37</v>
      </c>
      <c r="F102" s="220">
        <v>48340.37</v>
      </c>
      <c r="G102" s="219">
        <v>41465.659999999996</v>
      </c>
    </row>
    <row r="103" spans="1:7" x14ac:dyDescent="0.25">
      <c r="A103" s="80" t="s">
        <v>299</v>
      </c>
      <c r="B103" s="141">
        <f t="shared" ref="B103:G103" si="17">SUM(B104:B112)</f>
        <v>1400044.74</v>
      </c>
      <c r="C103" s="141">
        <f t="shared" si="17"/>
        <v>-291848</v>
      </c>
      <c r="D103" s="141">
        <f t="shared" si="17"/>
        <v>1108196.74</v>
      </c>
      <c r="E103" s="141">
        <f t="shared" si="17"/>
        <v>578791.49</v>
      </c>
      <c r="F103" s="141">
        <f t="shared" si="17"/>
        <v>578791.49</v>
      </c>
      <c r="G103" s="141">
        <f t="shared" si="17"/>
        <v>529405.25</v>
      </c>
    </row>
    <row r="104" spans="1:7" x14ac:dyDescent="0.25">
      <c r="A104" s="81" t="s">
        <v>300</v>
      </c>
      <c r="B104" s="220">
        <v>18000</v>
      </c>
      <c r="C104" s="220">
        <v>5000</v>
      </c>
      <c r="D104" s="219">
        <v>23000</v>
      </c>
      <c r="E104" s="220">
        <v>8727</v>
      </c>
      <c r="F104" s="220">
        <v>8727</v>
      </c>
      <c r="G104" s="219">
        <v>14273</v>
      </c>
    </row>
    <row r="105" spans="1:7" x14ac:dyDescent="0.25">
      <c r="A105" s="81" t="s">
        <v>301</v>
      </c>
      <c r="B105" s="219">
        <v>0</v>
      </c>
      <c r="C105" s="219">
        <v>0</v>
      </c>
      <c r="D105" s="219">
        <v>0</v>
      </c>
      <c r="E105" s="219">
        <v>0</v>
      </c>
      <c r="F105" s="219">
        <v>0</v>
      </c>
      <c r="G105" s="219">
        <v>0</v>
      </c>
    </row>
    <row r="106" spans="1:7" x14ac:dyDescent="0.25">
      <c r="A106" s="81" t="s">
        <v>302</v>
      </c>
      <c r="B106" s="220">
        <v>374000</v>
      </c>
      <c r="C106" s="220">
        <v>9396</v>
      </c>
      <c r="D106" s="219">
        <v>383396</v>
      </c>
      <c r="E106" s="220">
        <v>194775.24</v>
      </c>
      <c r="F106" s="220">
        <v>194775.24</v>
      </c>
      <c r="G106" s="219">
        <v>188620.76</v>
      </c>
    </row>
    <row r="107" spans="1:7" x14ac:dyDescent="0.25">
      <c r="A107" s="81" t="s">
        <v>303</v>
      </c>
      <c r="B107" s="220">
        <v>192000</v>
      </c>
      <c r="C107" s="220">
        <v>15000</v>
      </c>
      <c r="D107" s="219">
        <v>207000</v>
      </c>
      <c r="E107" s="220">
        <v>191986.26</v>
      </c>
      <c r="F107" s="220">
        <v>191986.26</v>
      </c>
      <c r="G107" s="219">
        <v>15013.739999999991</v>
      </c>
    </row>
    <row r="108" spans="1:7" x14ac:dyDescent="0.25">
      <c r="A108" s="81" t="s">
        <v>304</v>
      </c>
      <c r="B108" s="220">
        <v>45494.97</v>
      </c>
      <c r="C108" s="220">
        <v>2500</v>
      </c>
      <c r="D108" s="219">
        <v>47994.97</v>
      </c>
      <c r="E108" s="220">
        <v>20411</v>
      </c>
      <c r="F108" s="220">
        <v>20411</v>
      </c>
      <c r="G108" s="219">
        <v>27583.97</v>
      </c>
    </row>
    <row r="109" spans="1:7" x14ac:dyDescent="0.25">
      <c r="A109" s="81" t="s">
        <v>305</v>
      </c>
      <c r="B109" s="219">
        <v>0</v>
      </c>
      <c r="C109" s="219">
        <v>0</v>
      </c>
      <c r="D109" s="219">
        <v>0</v>
      </c>
      <c r="E109" s="219">
        <v>0</v>
      </c>
      <c r="F109" s="219">
        <v>0</v>
      </c>
      <c r="G109" s="219">
        <v>0</v>
      </c>
    </row>
    <row r="110" spans="1:7" x14ac:dyDescent="0.25">
      <c r="A110" s="81" t="s">
        <v>306</v>
      </c>
      <c r="B110" s="219">
        <v>0</v>
      </c>
      <c r="C110" s="219">
        <v>0</v>
      </c>
      <c r="D110" s="219">
        <v>0</v>
      </c>
      <c r="E110" s="219">
        <v>0</v>
      </c>
      <c r="F110" s="219">
        <v>0</v>
      </c>
      <c r="G110" s="219">
        <v>0</v>
      </c>
    </row>
    <row r="111" spans="1:7" x14ac:dyDescent="0.25">
      <c r="A111" s="81" t="s">
        <v>307</v>
      </c>
      <c r="B111" s="220">
        <v>58000</v>
      </c>
      <c r="C111" s="220">
        <v>3000</v>
      </c>
      <c r="D111" s="219">
        <v>61000</v>
      </c>
      <c r="E111" s="220">
        <v>15872.99</v>
      </c>
      <c r="F111" s="220">
        <v>15872.99</v>
      </c>
      <c r="G111" s="219">
        <v>45127.01</v>
      </c>
    </row>
    <row r="112" spans="1:7" x14ac:dyDescent="0.25">
      <c r="A112" s="81" t="s">
        <v>308</v>
      </c>
      <c r="B112" s="220">
        <v>712549.77</v>
      </c>
      <c r="C112" s="220">
        <v>-326744</v>
      </c>
      <c r="D112" s="219">
        <v>385805.77</v>
      </c>
      <c r="E112" s="220">
        <v>147019</v>
      </c>
      <c r="F112" s="220">
        <v>147019</v>
      </c>
      <c r="G112" s="219">
        <v>238786.77000000002</v>
      </c>
    </row>
    <row r="113" spans="1:7" x14ac:dyDescent="0.25">
      <c r="A113" s="80" t="s">
        <v>309</v>
      </c>
      <c r="B113" s="141">
        <f t="shared" ref="B113:G113" si="18">SUM(B114:B122)</f>
        <v>171872</v>
      </c>
      <c r="C113" s="141">
        <f t="shared" si="18"/>
        <v>66835.05</v>
      </c>
      <c r="D113" s="141">
        <f t="shared" si="18"/>
        <v>238707.05</v>
      </c>
      <c r="E113" s="141">
        <f t="shared" si="18"/>
        <v>108235.36</v>
      </c>
      <c r="F113" s="141">
        <f t="shared" si="18"/>
        <v>108235.36</v>
      </c>
      <c r="G113" s="141">
        <f t="shared" si="18"/>
        <v>130471.68999999999</v>
      </c>
    </row>
    <row r="114" spans="1:7" x14ac:dyDescent="0.25">
      <c r="A114" s="81" t="s">
        <v>310</v>
      </c>
      <c r="B114" s="145">
        <v>0</v>
      </c>
      <c r="C114" s="145">
        <v>0</v>
      </c>
      <c r="D114" s="145">
        <v>0</v>
      </c>
      <c r="E114" s="145">
        <v>0</v>
      </c>
      <c r="F114" s="145">
        <v>0</v>
      </c>
      <c r="G114" s="145">
        <f>D114-E114</f>
        <v>0</v>
      </c>
    </row>
    <row r="115" spans="1:7" x14ac:dyDescent="0.25">
      <c r="A115" s="81" t="s">
        <v>311</v>
      </c>
      <c r="B115" s="145">
        <v>0</v>
      </c>
      <c r="C115" s="145">
        <v>0</v>
      </c>
      <c r="D115" s="145">
        <v>0</v>
      </c>
      <c r="E115" s="145">
        <v>0</v>
      </c>
      <c r="F115" s="145">
        <v>0</v>
      </c>
      <c r="G115" s="145">
        <f t="shared" ref="G115:G122" si="19">D115-E115</f>
        <v>0</v>
      </c>
    </row>
    <row r="116" spans="1:7" x14ac:dyDescent="0.25">
      <c r="A116" s="81" t="s">
        <v>312</v>
      </c>
      <c r="B116" s="145">
        <v>0</v>
      </c>
      <c r="C116" s="145">
        <v>0</v>
      </c>
      <c r="D116" s="145">
        <v>0</v>
      </c>
      <c r="E116" s="145">
        <v>0</v>
      </c>
      <c r="F116" s="145">
        <v>0</v>
      </c>
      <c r="G116" s="145">
        <f t="shared" si="19"/>
        <v>0</v>
      </c>
    </row>
    <row r="117" spans="1:7" x14ac:dyDescent="0.25">
      <c r="A117" s="81" t="s">
        <v>313</v>
      </c>
      <c r="B117" s="220">
        <v>146000</v>
      </c>
      <c r="C117" s="220">
        <v>66835.05</v>
      </c>
      <c r="D117" s="219">
        <v>212835.05</v>
      </c>
      <c r="E117" s="220">
        <v>96592.960000000006</v>
      </c>
      <c r="F117" s="220">
        <v>96592.960000000006</v>
      </c>
      <c r="G117" s="219">
        <v>116242.08999999998</v>
      </c>
    </row>
    <row r="118" spans="1:7" x14ac:dyDescent="0.25">
      <c r="A118" s="81" t="s">
        <v>314</v>
      </c>
      <c r="B118" s="220">
        <v>25872</v>
      </c>
      <c r="C118" s="220">
        <v>0</v>
      </c>
      <c r="D118" s="219">
        <v>25872</v>
      </c>
      <c r="E118" s="220">
        <v>11642.4</v>
      </c>
      <c r="F118" s="220">
        <v>11642.4</v>
      </c>
      <c r="G118" s="219">
        <v>14229.6</v>
      </c>
    </row>
    <row r="119" spans="1:7" x14ac:dyDescent="0.25">
      <c r="A119" s="81" t="s">
        <v>315</v>
      </c>
      <c r="B119" s="145">
        <v>0</v>
      </c>
      <c r="C119" s="145">
        <v>0</v>
      </c>
      <c r="D119" s="145">
        <v>0</v>
      </c>
      <c r="E119" s="145">
        <v>0</v>
      </c>
      <c r="F119" s="145">
        <v>0</v>
      </c>
      <c r="G119" s="145">
        <f t="shared" si="19"/>
        <v>0</v>
      </c>
    </row>
    <row r="120" spans="1:7" x14ac:dyDescent="0.25">
      <c r="A120" s="81" t="s">
        <v>316</v>
      </c>
      <c r="B120" s="145">
        <v>0</v>
      </c>
      <c r="C120" s="145">
        <v>0</v>
      </c>
      <c r="D120" s="145">
        <v>0</v>
      </c>
      <c r="E120" s="145">
        <v>0</v>
      </c>
      <c r="F120" s="145">
        <v>0</v>
      </c>
      <c r="G120" s="145">
        <f t="shared" si="19"/>
        <v>0</v>
      </c>
    </row>
    <row r="121" spans="1:7" x14ac:dyDescent="0.25">
      <c r="A121" s="81" t="s">
        <v>317</v>
      </c>
      <c r="B121" s="145">
        <v>0</v>
      </c>
      <c r="C121" s="145">
        <v>0</v>
      </c>
      <c r="D121" s="145">
        <v>0</v>
      </c>
      <c r="E121" s="145">
        <v>0</v>
      </c>
      <c r="F121" s="145">
        <v>0</v>
      </c>
      <c r="G121" s="145">
        <f t="shared" si="19"/>
        <v>0</v>
      </c>
    </row>
    <row r="122" spans="1:7" x14ac:dyDescent="0.25">
      <c r="A122" s="81" t="s">
        <v>318</v>
      </c>
      <c r="B122" s="145">
        <v>0</v>
      </c>
      <c r="C122" s="145">
        <v>0</v>
      </c>
      <c r="D122" s="145">
        <v>0</v>
      </c>
      <c r="E122" s="145">
        <v>0</v>
      </c>
      <c r="F122" s="145">
        <v>0</v>
      </c>
      <c r="G122" s="145">
        <f t="shared" si="19"/>
        <v>0</v>
      </c>
    </row>
    <row r="123" spans="1:7" x14ac:dyDescent="0.25">
      <c r="A123" s="80" t="s">
        <v>319</v>
      </c>
      <c r="B123" s="141">
        <f t="shared" ref="B123:G123" si="20">SUM(B124:B132)</f>
        <v>0</v>
      </c>
      <c r="C123" s="141">
        <f t="shared" si="20"/>
        <v>7500</v>
      </c>
      <c r="D123" s="141">
        <f t="shared" si="20"/>
        <v>7500</v>
      </c>
      <c r="E123" s="141">
        <f t="shared" si="20"/>
        <v>7500</v>
      </c>
      <c r="F123" s="141">
        <f t="shared" si="20"/>
        <v>7500</v>
      </c>
      <c r="G123" s="141">
        <f t="shared" si="20"/>
        <v>0</v>
      </c>
    </row>
    <row r="124" spans="1:7" x14ac:dyDescent="0.25">
      <c r="A124" s="81" t="s">
        <v>320</v>
      </c>
      <c r="B124" s="145">
        <v>0</v>
      </c>
      <c r="C124" s="220">
        <v>7500</v>
      </c>
      <c r="D124" s="219">
        <v>7500</v>
      </c>
      <c r="E124" s="220">
        <v>7500</v>
      </c>
      <c r="F124" s="220">
        <v>7500</v>
      </c>
      <c r="G124" s="145">
        <f>D124-E124</f>
        <v>0</v>
      </c>
    </row>
    <row r="125" spans="1:7" x14ac:dyDescent="0.25">
      <c r="A125" s="81" t="s">
        <v>321</v>
      </c>
      <c r="B125" s="145">
        <v>0</v>
      </c>
      <c r="C125" s="145">
        <v>0</v>
      </c>
      <c r="D125" s="145">
        <v>0</v>
      </c>
      <c r="E125" s="145">
        <v>0</v>
      </c>
      <c r="F125" s="145">
        <v>0</v>
      </c>
      <c r="G125" s="145">
        <f t="shared" ref="G125:G132" si="21">D125-E125</f>
        <v>0</v>
      </c>
    </row>
    <row r="126" spans="1:7" x14ac:dyDescent="0.25">
      <c r="A126" s="81" t="s">
        <v>322</v>
      </c>
      <c r="B126" s="145">
        <v>0</v>
      </c>
      <c r="C126" s="145">
        <v>0</v>
      </c>
      <c r="D126" s="145">
        <v>0</v>
      </c>
      <c r="E126" s="145">
        <v>0</v>
      </c>
      <c r="F126" s="145">
        <v>0</v>
      </c>
      <c r="G126" s="145">
        <f t="shared" si="21"/>
        <v>0</v>
      </c>
    </row>
    <row r="127" spans="1:7" x14ac:dyDescent="0.25">
      <c r="A127" s="81" t="s">
        <v>323</v>
      </c>
      <c r="B127" s="145">
        <v>0</v>
      </c>
      <c r="C127" s="145">
        <v>0</v>
      </c>
      <c r="D127" s="145">
        <v>0</v>
      </c>
      <c r="E127" s="145">
        <v>0</v>
      </c>
      <c r="F127" s="145">
        <v>0</v>
      </c>
      <c r="G127" s="145">
        <f t="shared" si="21"/>
        <v>0</v>
      </c>
    </row>
    <row r="128" spans="1:7" x14ac:dyDescent="0.25">
      <c r="A128" s="81" t="s">
        <v>324</v>
      </c>
      <c r="B128" s="145">
        <v>0</v>
      </c>
      <c r="C128" s="145">
        <v>0</v>
      </c>
      <c r="D128" s="145">
        <v>0</v>
      </c>
      <c r="E128" s="145">
        <v>0</v>
      </c>
      <c r="F128" s="145">
        <v>0</v>
      </c>
      <c r="G128" s="145">
        <f t="shared" si="21"/>
        <v>0</v>
      </c>
    </row>
    <row r="129" spans="1:7" x14ac:dyDescent="0.25">
      <c r="A129" s="81" t="s">
        <v>325</v>
      </c>
      <c r="B129" s="145">
        <v>0</v>
      </c>
      <c r="C129" s="145">
        <v>0</v>
      </c>
      <c r="D129" s="145">
        <v>0</v>
      </c>
      <c r="E129" s="145">
        <v>0</v>
      </c>
      <c r="F129" s="145">
        <v>0</v>
      </c>
      <c r="G129" s="145">
        <f t="shared" si="21"/>
        <v>0</v>
      </c>
    </row>
    <row r="130" spans="1:7" x14ac:dyDescent="0.25">
      <c r="A130" s="81" t="s">
        <v>326</v>
      </c>
      <c r="B130" s="145">
        <v>0</v>
      </c>
      <c r="C130" s="145">
        <v>0</v>
      </c>
      <c r="D130" s="145">
        <v>0</v>
      </c>
      <c r="E130" s="145">
        <v>0</v>
      </c>
      <c r="F130" s="145">
        <v>0</v>
      </c>
      <c r="G130" s="145">
        <f t="shared" si="21"/>
        <v>0</v>
      </c>
    </row>
    <row r="131" spans="1:7" x14ac:dyDescent="0.25">
      <c r="A131" s="81" t="s">
        <v>327</v>
      </c>
      <c r="B131" s="145">
        <v>0</v>
      </c>
      <c r="C131" s="145">
        <v>0</v>
      </c>
      <c r="D131" s="145">
        <v>0</v>
      </c>
      <c r="E131" s="145">
        <v>0</v>
      </c>
      <c r="F131" s="145">
        <v>0</v>
      </c>
      <c r="G131" s="145">
        <f t="shared" si="21"/>
        <v>0</v>
      </c>
    </row>
    <row r="132" spans="1:7" x14ac:dyDescent="0.25">
      <c r="A132" s="81" t="s">
        <v>328</v>
      </c>
      <c r="B132" s="145">
        <v>0</v>
      </c>
      <c r="C132" s="145">
        <v>0</v>
      </c>
      <c r="D132" s="145">
        <v>0</v>
      </c>
      <c r="E132" s="145">
        <v>0</v>
      </c>
      <c r="F132" s="145">
        <v>0</v>
      </c>
      <c r="G132" s="145">
        <f t="shared" si="21"/>
        <v>0</v>
      </c>
    </row>
    <row r="133" spans="1:7" x14ac:dyDescent="0.25">
      <c r="A133" s="80" t="s">
        <v>329</v>
      </c>
      <c r="B133" s="141">
        <f t="shared" ref="B133:G133" si="22">SUM(B134:B136)</f>
        <v>0</v>
      </c>
      <c r="C133" s="141">
        <f t="shared" si="22"/>
        <v>0</v>
      </c>
      <c r="D133" s="141">
        <f t="shared" si="22"/>
        <v>0</v>
      </c>
      <c r="E133" s="141">
        <f t="shared" si="22"/>
        <v>0</v>
      </c>
      <c r="F133" s="141">
        <f t="shared" si="22"/>
        <v>0</v>
      </c>
      <c r="G133" s="141">
        <f t="shared" si="22"/>
        <v>0</v>
      </c>
    </row>
    <row r="134" spans="1:7" x14ac:dyDescent="0.25">
      <c r="A134" s="81" t="s">
        <v>330</v>
      </c>
      <c r="B134" s="145">
        <v>0</v>
      </c>
      <c r="C134" s="145">
        <v>0</v>
      </c>
      <c r="D134" s="145">
        <v>0</v>
      </c>
      <c r="E134" s="145">
        <v>0</v>
      </c>
      <c r="F134" s="145">
        <v>0</v>
      </c>
      <c r="G134" s="145">
        <f>D134-E134</f>
        <v>0</v>
      </c>
    </row>
    <row r="135" spans="1:7" x14ac:dyDescent="0.25">
      <c r="A135" s="81" t="s">
        <v>331</v>
      </c>
      <c r="B135" s="145">
        <v>0</v>
      </c>
      <c r="C135" s="145">
        <v>0</v>
      </c>
      <c r="D135" s="145">
        <v>0</v>
      </c>
      <c r="E135" s="145">
        <v>0</v>
      </c>
      <c r="F135" s="145">
        <v>0</v>
      </c>
      <c r="G135" s="145">
        <f t="shared" ref="G135:G136" si="23">D135-E135</f>
        <v>0</v>
      </c>
    </row>
    <row r="136" spans="1:7" x14ac:dyDescent="0.25">
      <c r="A136" s="81" t="s">
        <v>332</v>
      </c>
      <c r="B136" s="145">
        <v>0</v>
      </c>
      <c r="C136" s="145">
        <v>0</v>
      </c>
      <c r="D136" s="145">
        <v>0</v>
      </c>
      <c r="E136" s="145">
        <v>0</v>
      </c>
      <c r="F136" s="145">
        <v>0</v>
      </c>
      <c r="G136" s="145">
        <f t="shared" si="23"/>
        <v>0</v>
      </c>
    </row>
    <row r="137" spans="1:7" x14ac:dyDescent="0.25">
      <c r="A137" s="80" t="s">
        <v>333</v>
      </c>
      <c r="B137" s="141">
        <f t="shared" ref="B137:G137" si="24">SUM(B138:B142,B144:B145)</f>
        <v>0</v>
      </c>
      <c r="C137" s="141">
        <f t="shared" si="24"/>
        <v>0</v>
      </c>
      <c r="D137" s="141">
        <f t="shared" si="24"/>
        <v>0</v>
      </c>
      <c r="E137" s="141">
        <f t="shared" si="24"/>
        <v>0</v>
      </c>
      <c r="F137" s="141">
        <f t="shared" si="24"/>
        <v>0</v>
      </c>
      <c r="G137" s="141">
        <f t="shared" si="24"/>
        <v>0</v>
      </c>
    </row>
    <row r="138" spans="1:7" x14ac:dyDescent="0.25">
      <c r="A138" s="81" t="s">
        <v>334</v>
      </c>
      <c r="B138" s="145">
        <v>0</v>
      </c>
      <c r="C138" s="145">
        <v>0</v>
      </c>
      <c r="D138" s="145">
        <v>0</v>
      </c>
      <c r="E138" s="145">
        <v>0</v>
      </c>
      <c r="F138" s="145">
        <v>0</v>
      </c>
      <c r="G138" s="145">
        <f>D138-E138</f>
        <v>0</v>
      </c>
    </row>
    <row r="139" spans="1:7" x14ac:dyDescent="0.25">
      <c r="A139" s="81" t="s">
        <v>335</v>
      </c>
      <c r="B139" s="145">
        <v>0</v>
      </c>
      <c r="C139" s="145">
        <v>0</v>
      </c>
      <c r="D139" s="145">
        <v>0</v>
      </c>
      <c r="E139" s="145">
        <v>0</v>
      </c>
      <c r="F139" s="145">
        <v>0</v>
      </c>
      <c r="G139" s="145">
        <f t="shared" ref="G139:G145" si="25">D139-E139</f>
        <v>0</v>
      </c>
    </row>
    <row r="140" spans="1:7" x14ac:dyDescent="0.25">
      <c r="A140" s="81" t="s">
        <v>336</v>
      </c>
      <c r="B140" s="145">
        <v>0</v>
      </c>
      <c r="C140" s="145">
        <v>0</v>
      </c>
      <c r="D140" s="145">
        <v>0</v>
      </c>
      <c r="E140" s="145">
        <v>0</v>
      </c>
      <c r="F140" s="145">
        <v>0</v>
      </c>
      <c r="G140" s="145">
        <f t="shared" si="25"/>
        <v>0</v>
      </c>
    </row>
    <row r="141" spans="1:7" x14ac:dyDescent="0.25">
      <c r="A141" s="81" t="s">
        <v>337</v>
      </c>
      <c r="B141" s="145">
        <v>0</v>
      </c>
      <c r="C141" s="145">
        <v>0</v>
      </c>
      <c r="D141" s="145">
        <v>0</v>
      </c>
      <c r="E141" s="145">
        <v>0</v>
      </c>
      <c r="F141" s="145">
        <v>0</v>
      </c>
      <c r="G141" s="145">
        <f t="shared" si="25"/>
        <v>0</v>
      </c>
    </row>
    <row r="142" spans="1:7" x14ac:dyDescent="0.25">
      <c r="A142" s="81" t="s">
        <v>338</v>
      </c>
      <c r="B142" s="145">
        <v>0</v>
      </c>
      <c r="C142" s="145">
        <v>0</v>
      </c>
      <c r="D142" s="145">
        <v>0</v>
      </c>
      <c r="E142" s="145">
        <v>0</v>
      </c>
      <c r="F142" s="145">
        <v>0</v>
      </c>
      <c r="G142" s="145">
        <f t="shared" si="25"/>
        <v>0</v>
      </c>
    </row>
    <row r="143" spans="1:7" x14ac:dyDescent="0.25">
      <c r="A143" s="81" t="s">
        <v>339</v>
      </c>
      <c r="B143" s="145">
        <v>0</v>
      </c>
      <c r="C143" s="145">
        <v>0</v>
      </c>
      <c r="D143" s="145">
        <v>0</v>
      </c>
      <c r="E143" s="145">
        <v>0</v>
      </c>
      <c r="F143" s="145">
        <v>0</v>
      </c>
      <c r="G143" s="145">
        <f t="shared" si="25"/>
        <v>0</v>
      </c>
    </row>
    <row r="144" spans="1:7" x14ac:dyDescent="0.25">
      <c r="A144" s="81" t="s">
        <v>340</v>
      </c>
      <c r="B144" s="145">
        <v>0</v>
      </c>
      <c r="C144" s="145">
        <v>0</v>
      </c>
      <c r="D144" s="145">
        <v>0</v>
      </c>
      <c r="E144" s="145">
        <v>0</v>
      </c>
      <c r="F144" s="145">
        <v>0</v>
      </c>
      <c r="G144" s="145">
        <f t="shared" si="25"/>
        <v>0</v>
      </c>
    </row>
    <row r="145" spans="1:7" x14ac:dyDescent="0.25">
      <c r="A145" s="81" t="s">
        <v>341</v>
      </c>
      <c r="B145" s="145">
        <v>0</v>
      </c>
      <c r="C145" s="145">
        <v>0</v>
      </c>
      <c r="D145" s="145">
        <v>0</v>
      </c>
      <c r="E145" s="145">
        <v>0</v>
      </c>
      <c r="F145" s="145">
        <v>0</v>
      </c>
      <c r="G145" s="145">
        <f t="shared" si="25"/>
        <v>0</v>
      </c>
    </row>
    <row r="146" spans="1:7" x14ac:dyDescent="0.25">
      <c r="A146" s="80" t="s">
        <v>342</v>
      </c>
      <c r="B146" s="141">
        <f t="shared" ref="B146:G146" si="26">SUM(B147:B149)</f>
        <v>0</v>
      </c>
      <c r="C146" s="141">
        <f t="shared" si="26"/>
        <v>0</v>
      </c>
      <c r="D146" s="141">
        <f t="shared" si="26"/>
        <v>0</v>
      </c>
      <c r="E146" s="141">
        <f t="shared" si="26"/>
        <v>0</v>
      </c>
      <c r="F146" s="141">
        <f t="shared" si="26"/>
        <v>0</v>
      </c>
      <c r="G146" s="141">
        <f t="shared" si="26"/>
        <v>0</v>
      </c>
    </row>
    <row r="147" spans="1:7" x14ac:dyDescent="0.25">
      <c r="A147" s="81" t="s">
        <v>343</v>
      </c>
      <c r="B147" s="145">
        <v>0</v>
      </c>
      <c r="C147" s="145">
        <v>0</v>
      </c>
      <c r="D147" s="145">
        <v>0</v>
      </c>
      <c r="E147" s="145">
        <v>0</v>
      </c>
      <c r="F147" s="145">
        <v>0</v>
      </c>
      <c r="G147" s="145">
        <f>D147-E147</f>
        <v>0</v>
      </c>
    </row>
    <row r="148" spans="1:7" x14ac:dyDescent="0.25">
      <c r="A148" s="81" t="s">
        <v>344</v>
      </c>
      <c r="B148" s="145">
        <v>0</v>
      </c>
      <c r="C148" s="145">
        <v>0</v>
      </c>
      <c r="D148" s="145">
        <v>0</v>
      </c>
      <c r="E148" s="145">
        <v>0</v>
      </c>
      <c r="F148" s="145">
        <v>0</v>
      </c>
      <c r="G148" s="145">
        <f t="shared" ref="G148:G149" si="27">D148-E148</f>
        <v>0</v>
      </c>
    </row>
    <row r="149" spans="1:7" x14ac:dyDescent="0.25">
      <c r="A149" s="81" t="s">
        <v>345</v>
      </c>
      <c r="B149" s="145">
        <v>0</v>
      </c>
      <c r="C149" s="145">
        <v>0</v>
      </c>
      <c r="D149" s="145">
        <v>0</v>
      </c>
      <c r="E149" s="145">
        <v>0</v>
      </c>
      <c r="F149" s="145">
        <v>0</v>
      </c>
      <c r="G149" s="145">
        <f t="shared" si="27"/>
        <v>0</v>
      </c>
    </row>
    <row r="150" spans="1:7" x14ac:dyDescent="0.25">
      <c r="A150" s="80" t="s">
        <v>346</v>
      </c>
      <c r="B150" s="141">
        <f t="shared" ref="B150:G150" si="28">SUM(B151:B157)</f>
        <v>0</v>
      </c>
      <c r="C150" s="141">
        <f t="shared" si="28"/>
        <v>0</v>
      </c>
      <c r="D150" s="141">
        <f t="shared" si="28"/>
        <v>0</v>
      </c>
      <c r="E150" s="141">
        <f t="shared" si="28"/>
        <v>0</v>
      </c>
      <c r="F150" s="141">
        <f t="shared" si="28"/>
        <v>0</v>
      </c>
      <c r="G150" s="141">
        <f t="shared" si="28"/>
        <v>0</v>
      </c>
    </row>
    <row r="151" spans="1:7" x14ac:dyDescent="0.25">
      <c r="A151" s="81" t="s">
        <v>347</v>
      </c>
      <c r="B151" s="145">
        <v>0</v>
      </c>
      <c r="C151" s="145">
        <v>0</v>
      </c>
      <c r="D151" s="145">
        <v>0</v>
      </c>
      <c r="E151" s="145">
        <v>0</v>
      </c>
      <c r="F151" s="145">
        <v>0</v>
      </c>
      <c r="G151" s="145">
        <f>D151-E151</f>
        <v>0</v>
      </c>
    </row>
    <row r="152" spans="1:7" x14ac:dyDescent="0.25">
      <c r="A152" s="81" t="s">
        <v>348</v>
      </c>
      <c r="B152" s="145">
        <v>0</v>
      </c>
      <c r="C152" s="145">
        <v>0</v>
      </c>
      <c r="D152" s="145">
        <v>0</v>
      </c>
      <c r="E152" s="145">
        <v>0</v>
      </c>
      <c r="F152" s="145">
        <v>0</v>
      </c>
      <c r="G152" s="145">
        <f t="shared" ref="G152:G157" si="29">D152-E152</f>
        <v>0</v>
      </c>
    </row>
    <row r="153" spans="1:7" x14ac:dyDescent="0.25">
      <c r="A153" s="81" t="s">
        <v>349</v>
      </c>
      <c r="B153" s="145">
        <v>0</v>
      </c>
      <c r="C153" s="145">
        <v>0</v>
      </c>
      <c r="D153" s="145">
        <v>0</v>
      </c>
      <c r="E153" s="145">
        <v>0</v>
      </c>
      <c r="F153" s="145">
        <v>0</v>
      </c>
      <c r="G153" s="145">
        <f t="shared" si="29"/>
        <v>0</v>
      </c>
    </row>
    <row r="154" spans="1:7" x14ac:dyDescent="0.25">
      <c r="A154" s="83" t="s">
        <v>350</v>
      </c>
      <c r="B154" s="145">
        <v>0</v>
      </c>
      <c r="C154" s="145">
        <v>0</v>
      </c>
      <c r="D154" s="145">
        <v>0</v>
      </c>
      <c r="E154" s="145">
        <v>0</v>
      </c>
      <c r="F154" s="145">
        <v>0</v>
      </c>
      <c r="G154" s="145">
        <f t="shared" si="29"/>
        <v>0</v>
      </c>
    </row>
    <row r="155" spans="1:7" x14ac:dyDescent="0.25">
      <c r="A155" s="81" t="s">
        <v>351</v>
      </c>
      <c r="B155" s="145">
        <v>0</v>
      </c>
      <c r="C155" s="145">
        <v>0</v>
      </c>
      <c r="D155" s="145">
        <v>0</v>
      </c>
      <c r="E155" s="145">
        <v>0</v>
      </c>
      <c r="F155" s="145">
        <v>0</v>
      </c>
      <c r="G155" s="145">
        <f t="shared" si="29"/>
        <v>0</v>
      </c>
    </row>
    <row r="156" spans="1:7" x14ac:dyDescent="0.25">
      <c r="A156" s="81" t="s">
        <v>352</v>
      </c>
      <c r="B156" s="145">
        <v>0</v>
      </c>
      <c r="C156" s="145">
        <v>0</v>
      </c>
      <c r="D156" s="145">
        <v>0</v>
      </c>
      <c r="E156" s="145">
        <v>0</v>
      </c>
      <c r="F156" s="145">
        <v>0</v>
      </c>
      <c r="G156" s="145">
        <f t="shared" si="29"/>
        <v>0</v>
      </c>
    </row>
    <row r="157" spans="1:7" x14ac:dyDescent="0.25">
      <c r="A157" s="81" t="s">
        <v>353</v>
      </c>
      <c r="B157" s="145">
        <v>0</v>
      </c>
      <c r="C157" s="145">
        <v>0</v>
      </c>
      <c r="D157" s="145">
        <v>0</v>
      </c>
      <c r="E157" s="145">
        <v>0</v>
      </c>
      <c r="F157" s="145">
        <v>0</v>
      </c>
      <c r="G157" s="145">
        <f t="shared" si="29"/>
        <v>0</v>
      </c>
    </row>
    <row r="158" spans="1:7" x14ac:dyDescent="0.25">
      <c r="A158" s="84"/>
      <c r="B158" s="146"/>
      <c r="C158" s="146"/>
      <c r="D158" s="146"/>
      <c r="E158" s="146"/>
      <c r="F158" s="146"/>
      <c r="G158" s="146"/>
    </row>
    <row r="159" spans="1:7" x14ac:dyDescent="0.25">
      <c r="A159" s="29" t="s">
        <v>355</v>
      </c>
      <c r="B159" s="147">
        <f t="shared" ref="B159:G159" si="30">B9+B84</f>
        <v>19752364.27</v>
      </c>
      <c r="C159" s="147">
        <f t="shared" si="30"/>
        <v>2266189.2800000003</v>
      </c>
      <c r="D159" s="147">
        <f t="shared" si="30"/>
        <v>22018553.550000004</v>
      </c>
      <c r="E159" s="147">
        <f t="shared" si="30"/>
        <v>7951411.3200000003</v>
      </c>
      <c r="F159" s="147">
        <f t="shared" si="30"/>
        <v>7951411.3200000003</v>
      </c>
      <c r="G159" s="147">
        <f t="shared" si="30"/>
        <v>14067142.23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  <row r="161" spans="1:1" x14ac:dyDescent="0.25">
      <c r="A161" s="235" t="s">
        <v>543</v>
      </c>
    </row>
  </sheetData>
  <protectedRanges>
    <protectedRange sqref="B84:G84 B9:G9" name="Rango1_2_3"/>
  </protectedRanges>
  <mergeCells count="9">
    <mergeCell ref="A7:A8"/>
    <mergeCell ref="B7:F7"/>
    <mergeCell ref="G7:G8"/>
    <mergeCell ref="A1:G1"/>
    <mergeCell ref="A3:G3"/>
    <mergeCell ref="A2:G2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4564DF7C-C847-4729-BD07-E38F5BF2D79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53"/>
  <sheetViews>
    <sheetView showGridLines="0" zoomScaleNormal="100" workbookViewId="0">
      <selection activeCell="J11" sqref="J11"/>
    </sheetView>
  </sheetViews>
  <sheetFormatPr baseColWidth="10" defaultColWidth="11" defaultRowHeight="15" x14ac:dyDescent="0.25"/>
  <cols>
    <col min="1" max="1" width="59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53" t="s">
        <v>356</v>
      </c>
      <c r="B1" s="260"/>
      <c r="C1" s="260"/>
      <c r="D1" s="260"/>
      <c r="E1" s="260"/>
      <c r="F1" s="260"/>
      <c r="G1" s="261"/>
    </row>
    <row r="2" spans="1:7" ht="15" customHeight="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ht="15" customHeight="1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ht="15" customHeight="1" x14ac:dyDescent="0.25">
      <c r="A4" s="107" t="s">
        <v>357</v>
      </c>
      <c r="B4" s="108"/>
      <c r="C4" s="108"/>
      <c r="D4" s="108"/>
      <c r="E4" s="108"/>
      <c r="F4" s="108"/>
      <c r="G4" s="109"/>
    </row>
    <row r="5" spans="1:7" ht="15" customHeight="1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" customHeight="1" x14ac:dyDescent="0.25">
      <c r="A7" s="248" t="s">
        <v>182</v>
      </c>
      <c r="B7" s="250" t="s">
        <v>276</v>
      </c>
      <c r="C7" s="250"/>
      <c r="D7" s="250"/>
      <c r="E7" s="250"/>
      <c r="F7" s="250"/>
      <c r="G7" s="252" t="s">
        <v>567</v>
      </c>
    </row>
    <row r="8" spans="1:7" ht="30" x14ac:dyDescent="0.25">
      <c r="A8" s="249"/>
      <c r="B8" s="171" t="s">
        <v>183</v>
      </c>
      <c r="C8" s="172" t="s">
        <v>208</v>
      </c>
      <c r="D8" s="171" t="s">
        <v>209</v>
      </c>
      <c r="E8" s="171" t="s">
        <v>167</v>
      </c>
      <c r="F8" s="171" t="s">
        <v>184</v>
      </c>
      <c r="G8" s="251"/>
    </row>
    <row r="9" spans="1:7" ht="15.75" customHeight="1" x14ac:dyDescent="0.25">
      <c r="A9" s="26" t="s">
        <v>358</v>
      </c>
      <c r="B9" s="136">
        <f t="shared" ref="B9:G9" si="0">SUM(B10:B28)</f>
        <v>10742363.270000001</v>
      </c>
      <c r="C9" s="136">
        <f t="shared" si="0"/>
        <v>2212190.2799999998</v>
      </c>
      <c r="D9" s="136">
        <f t="shared" si="0"/>
        <v>12954553.549999999</v>
      </c>
      <c r="E9" s="136">
        <f t="shared" si="0"/>
        <v>1060193.3700000001</v>
      </c>
      <c r="F9" s="136">
        <f t="shared" si="0"/>
        <v>1060193.3700000001</v>
      </c>
      <c r="G9" s="136">
        <f t="shared" si="0"/>
        <v>11894360.18</v>
      </c>
    </row>
    <row r="10" spans="1:7" x14ac:dyDescent="0.25">
      <c r="A10" s="148" t="s">
        <v>524</v>
      </c>
      <c r="B10" s="157">
        <v>396610.8</v>
      </c>
      <c r="C10" s="222">
        <v>-24077.69</v>
      </c>
      <c r="D10" s="221">
        <v>372533.11</v>
      </c>
      <c r="E10" s="222">
        <v>0</v>
      </c>
      <c r="F10" s="222">
        <v>0</v>
      </c>
      <c r="G10" s="221">
        <v>372533.11</v>
      </c>
    </row>
    <row r="11" spans="1:7" x14ac:dyDescent="0.25">
      <c r="A11" s="148" t="s">
        <v>525</v>
      </c>
      <c r="B11" s="157">
        <v>390773.99</v>
      </c>
      <c r="C11" s="222">
        <v>1849051.96</v>
      </c>
      <c r="D11" s="221">
        <v>2239825.9500000002</v>
      </c>
      <c r="E11" s="222">
        <v>48678.15</v>
      </c>
      <c r="F11" s="222">
        <v>48678.15</v>
      </c>
      <c r="G11" s="221">
        <v>2191147.8000000003</v>
      </c>
    </row>
    <row r="12" spans="1:7" x14ac:dyDescent="0.25">
      <c r="A12" s="148" t="s">
        <v>526</v>
      </c>
      <c r="B12" s="157">
        <v>751488.29</v>
      </c>
      <c r="C12" s="222">
        <v>0</v>
      </c>
      <c r="D12" s="221">
        <v>751488.29</v>
      </c>
      <c r="E12" s="222">
        <v>69902.240000000005</v>
      </c>
      <c r="F12" s="222">
        <v>69902.240000000005</v>
      </c>
      <c r="G12" s="221">
        <v>681586.05</v>
      </c>
    </row>
    <row r="13" spans="1:7" x14ac:dyDescent="0.25">
      <c r="A13" s="148" t="s">
        <v>527</v>
      </c>
      <c r="B13" s="157">
        <v>231262.7</v>
      </c>
      <c r="C13" s="222">
        <v>0</v>
      </c>
      <c r="D13" s="221">
        <v>231262.7</v>
      </c>
      <c r="E13" s="222">
        <v>0</v>
      </c>
      <c r="F13" s="222">
        <v>0</v>
      </c>
      <c r="G13" s="221">
        <v>231262.7</v>
      </c>
    </row>
    <row r="14" spans="1:7" x14ac:dyDescent="0.25">
      <c r="A14" s="148" t="s">
        <v>528</v>
      </c>
      <c r="B14" s="157">
        <v>290214.03999999998</v>
      </c>
      <c r="C14" s="222">
        <v>487052.19</v>
      </c>
      <c r="D14" s="221">
        <v>777266.23</v>
      </c>
      <c r="E14" s="222">
        <v>0</v>
      </c>
      <c r="F14" s="222">
        <v>0</v>
      </c>
      <c r="G14" s="221">
        <v>777266.23</v>
      </c>
    </row>
    <row r="15" spans="1:7" x14ac:dyDescent="0.25">
      <c r="A15" s="148" t="s">
        <v>529</v>
      </c>
      <c r="B15" s="157">
        <v>659412.18000000005</v>
      </c>
      <c r="C15" s="222">
        <v>62493.43</v>
      </c>
      <c r="D15" s="221">
        <v>721905.6100000001</v>
      </c>
      <c r="E15" s="222">
        <v>20764.400000000001</v>
      </c>
      <c r="F15" s="222">
        <v>20764.400000000001</v>
      </c>
      <c r="G15" s="221">
        <v>701141.21000000008</v>
      </c>
    </row>
    <row r="16" spans="1:7" x14ac:dyDescent="0.25">
      <c r="A16" s="148" t="s">
        <v>530</v>
      </c>
      <c r="B16" s="157">
        <v>452402.41</v>
      </c>
      <c r="C16" s="222">
        <v>-18961.14</v>
      </c>
      <c r="D16" s="221">
        <v>433441.26999999996</v>
      </c>
      <c r="E16" s="222">
        <v>37785.360000000001</v>
      </c>
      <c r="F16" s="222">
        <v>37785.360000000001</v>
      </c>
      <c r="G16" s="221">
        <v>395655.91</v>
      </c>
    </row>
    <row r="17" spans="1:7" s="134" customFormat="1" x14ac:dyDescent="0.25">
      <c r="A17" s="148" t="s">
        <v>531</v>
      </c>
      <c r="B17" s="157">
        <v>90250.01</v>
      </c>
      <c r="C17" s="222">
        <v>-4485.74</v>
      </c>
      <c r="D17" s="221">
        <v>85764.26999999999</v>
      </c>
      <c r="E17" s="222">
        <v>479.8</v>
      </c>
      <c r="F17" s="222">
        <v>479.8</v>
      </c>
      <c r="G17" s="221">
        <v>85284.469999999987</v>
      </c>
    </row>
    <row r="18" spans="1:7" s="134" customFormat="1" x14ac:dyDescent="0.25">
      <c r="A18" s="148" t="s">
        <v>532</v>
      </c>
      <c r="B18" s="157">
        <v>189366.67</v>
      </c>
      <c r="C18" s="222">
        <v>-8924.94</v>
      </c>
      <c r="D18" s="221">
        <v>180441.73</v>
      </c>
      <c r="E18" s="222">
        <v>1966.19</v>
      </c>
      <c r="F18" s="222">
        <v>1966.19</v>
      </c>
      <c r="G18" s="221">
        <v>178475.54</v>
      </c>
    </row>
    <row r="19" spans="1:7" s="134" customFormat="1" x14ac:dyDescent="0.25">
      <c r="A19" s="148" t="s">
        <v>533</v>
      </c>
      <c r="B19" s="157">
        <v>454911.96</v>
      </c>
      <c r="C19" s="222">
        <v>-22381.56</v>
      </c>
      <c r="D19" s="221">
        <v>432530.4</v>
      </c>
      <c r="E19" s="222">
        <v>3248</v>
      </c>
      <c r="F19" s="222">
        <v>3248</v>
      </c>
      <c r="G19" s="221">
        <v>429282.4</v>
      </c>
    </row>
    <row r="20" spans="1:7" s="134" customFormat="1" x14ac:dyDescent="0.25">
      <c r="A20" s="148" t="s">
        <v>534</v>
      </c>
      <c r="B20" s="157">
        <v>447269.83</v>
      </c>
      <c r="C20" s="222">
        <v>-18633.560000000001</v>
      </c>
      <c r="D20" s="221">
        <v>428636.27</v>
      </c>
      <c r="E20" s="222">
        <v>353.96</v>
      </c>
      <c r="F20" s="222">
        <v>353.96</v>
      </c>
      <c r="G20" s="221">
        <v>428282.31</v>
      </c>
    </row>
    <row r="21" spans="1:7" s="134" customFormat="1" x14ac:dyDescent="0.25">
      <c r="A21" s="148" t="s">
        <v>535</v>
      </c>
      <c r="B21" s="157">
        <v>87312.93</v>
      </c>
      <c r="C21" s="222">
        <v>0</v>
      </c>
      <c r="D21" s="221">
        <v>87312.93</v>
      </c>
      <c r="E21" s="222">
        <v>0</v>
      </c>
      <c r="F21" s="222">
        <v>0</v>
      </c>
      <c r="G21" s="221">
        <v>87312.93</v>
      </c>
    </row>
    <row r="22" spans="1:7" s="134" customFormat="1" x14ac:dyDescent="0.25">
      <c r="A22" s="148" t="s">
        <v>536</v>
      </c>
      <c r="B22" s="157">
        <v>2398651.2999999998</v>
      </c>
      <c r="C22" s="222">
        <v>0</v>
      </c>
      <c r="D22" s="221">
        <v>2398651.2999999998</v>
      </c>
      <c r="E22" s="222">
        <v>765009.87</v>
      </c>
      <c r="F22" s="222">
        <v>765009.87</v>
      </c>
      <c r="G22" s="221">
        <v>1633641.4299999997</v>
      </c>
    </row>
    <row r="23" spans="1:7" s="134" customFormat="1" x14ac:dyDescent="0.25">
      <c r="A23" s="148" t="s">
        <v>537</v>
      </c>
      <c r="B23" s="157">
        <v>341884.63</v>
      </c>
      <c r="C23" s="222">
        <v>-16780.41</v>
      </c>
      <c r="D23" s="221">
        <v>325104.22000000003</v>
      </c>
      <c r="E23" s="222">
        <v>0</v>
      </c>
      <c r="F23" s="222">
        <v>0</v>
      </c>
      <c r="G23" s="221">
        <v>325104.22000000003</v>
      </c>
    </row>
    <row r="24" spans="1:7" s="134" customFormat="1" x14ac:dyDescent="0.25">
      <c r="A24" s="148" t="s">
        <v>538</v>
      </c>
      <c r="B24" s="157">
        <v>665903.31999999995</v>
      </c>
      <c r="C24" s="222">
        <v>-25670.53</v>
      </c>
      <c r="D24" s="221">
        <v>640232.78999999992</v>
      </c>
      <c r="E24" s="222">
        <v>44705</v>
      </c>
      <c r="F24" s="222">
        <v>44705</v>
      </c>
      <c r="G24" s="221">
        <v>595527.78999999992</v>
      </c>
    </row>
    <row r="25" spans="1:7" s="134" customFormat="1" x14ac:dyDescent="0.25">
      <c r="A25" s="148" t="s">
        <v>539</v>
      </c>
      <c r="B25" s="157">
        <v>92721.31</v>
      </c>
      <c r="C25" s="222">
        <v>-333.46</v>
      </c>
      <c r="D25" s="221">
        <v>92387.849999999991</v>
      </c>
      <c r="E25" s="222">
        <v>0</v>
      </c>
      <c r="F25" s="222">
        <v>0</v>
      </c>
      <c r="G25" s="221">
        <v>92387.849999999991</v>
      </c>
    </row>
    <row r="26" spans="1:7" s="134" customFormat="1" x14ac:dyDescent="0.25">
      <c r="A26" s="148" t="s">
        <v>540</v>
      </c>
      <c r="B26" s="157">
        <v>1674378.72</v>
      </c>
      <c r="C26" s="222">
        <v>-46158.27</v>
      </c>
      <c r="D26" s="221">
        <v>1628220.45</v>
      </c>
      <c r="E26" s="222">
        <v>39398.300000000003</v>
      </c>
      <c r="F26" s="222">
        <v>39398.300000000003</v>
      </c>
      <c r="G26" s="221">
        <v>1588822.15</v>
      </c>
    </row>
    <row r="27" spans="1:7" s="134" customFormat="1" x14ac:dyDescent="0.25">
      <c r="A27" s="148" t="s">
        <v>541</v>
      </c>
      <c r="B27" s="157">
        <v>648969.96</v>
      </c>
      <c r="C27" s="222">
        <v>0</v>
      </c>
      <c r="D27" s="221">
        <v>648969.96</v>
      </c>
      <c r="E27" s="222">
        <v>27902.1</v>
      </c>
      <c r="F27" s="222">
        <v>27902.1</v>
      </c>
      <c r="G27" s="221">
        <v>621067.86</v>
      </c>
    </row>
    <row r="28" spans="1:7" s="134" customFormat="1" x14ac:dyDescent="0.25">
      <c r="A28" s="148" t="s">
        <v>542</v>
      </c>
      <c r="B28" s="157">
        <v>478578.22</v>
      </c>
      <c r="C28" s="222">
        <v>0</v>
      </c>
      <c r="D28" s="221">
        <v>478578.22</v>
      </c>
      <c r="E28" s="222">
        <v>0</v>
      </c>
      <c r="F28" s="222">
        <v>0</v>
      </c>
      <c r="G28" s="221">
        <v>478578.22</v>
      </c>
    </row>
    <row r="29" spans="1:7" x14ac:dyDescent="0.25">
      <c r="A29" s="30" t="s">
        <v>140</v>
      </c>
      <c r="B29" s="135"/>
      <c r="C29" s="135"/>
      <c r="D29" s="135"/>
      <c r="E29" s="135"/>
      <c r="F29" s="135"/>
      <c r="G29" s="135"/>
    </row>
    <row r="30" spans="1:7" x14ac:dyDescent="0.25">
      <c r="A30" s="3" t="s">
        <v>359</v>
      </c>
      <c r="B30" s="4">
        <f>SUM(B31:B49)</f>
        <v>9010000.9999999981</v>
      </c>
      <c r="C30" s="4">
        <f t="shared" ref="C30:G30" si="1">SUM(C31:C49)</f>
        <v>53999.000000000029</v>
      </c>
      <c r="D30" s="4">
        <f t="shared" si="1"/>
        <v>9064000</v>
      </c>
      <c r="E30" s="4">
        <f t="shared" si="1"/>
        <v>6891217.9500000002</v>
      </c>
      <c r="F30" s="4">
        <f t="shared" si="1"/>
        <v>6891217.9500000002</v>
      </c>
      <c r="G30" s="4">
        <f t="shared" si="1"/>
        <v>2172782.0499999998</v>
      </c>
    </row>
    <row r="31" spans="1:7" x14ac:dyDescent="0.25">
      <c r="A31" s="158" t="s">
        <v>524</v>
      </c>
      <c r="B31" s="159">
        <v>368066.58</v>
      </c>
      <c r="C31" s="224">
        <v>35077.69</v>
      </c>
      <c r="D31" s="223">
        <v>403144.27</v>
      </c>
      <c r="E31" s="224">
        <v>302891.26</v>
      </c>
      <c r="F31" s="224">
        <v>302891.26</v>
      </c>
      <c r="G31" s="223">
        <v>100253.01000000001</v>
      </c>
    </row>
    <row r="32" spans="1:7" x14ac:dyDescent="0.25">
      <c r="A32" s="158" t="s">
        <v>525</v>
      </c>
      <c r="B32" s="159">
        <v>609594.5</v>
      </c>
      <c r="C32" s="224">
        <v>24761.65</v>
      </c>
      <c r="D32" s="223">
        <v>634356.15</v>
      </c>
      <c r="E32" s="224">
        <v>407912.44</v>
      </c>
      <c r="F32" s="224">
        <v>407912.44</v>
      </c>
      <c r="G32" s="223">
        <v>226443.71000000002</v>
      </c>
    </row>
    <row r="33" spans="1:7" x14ac:dyDescent="0.25">
      <c r="A33" s="158" t="s">
        <v>526</v>
      </c>
      <c r="B33" s="159">
        <v>630740.27</v>
      </c>
      <c r="C33" s="224">
        <v>24900</v>
      </c>
      <c r="D33" s="223">
        <v>655640.27</v>
      </c>
      <c r="E33" s="224">
        <v>457684.85</v>
      </c>
      <c r="F33" s="224">
        <v>457684.85</v>
      </c>
      <c r="G33" s="223">
        <v>197955.42000000004</v>
      </c>
    </row>
    <row r="34" spans="1:7" x14ac:dyDescent="0.25">
      <c r="A34" s="158" t="s">
        <v>527</v>
      </c>
      <c r="B34" s="159">
        <v>207018.44</v>
      </c>
      <c r="C34" s="224">
        <v>7800</v>
      </c>
      <c r="D34" s="223">
        <v>214818.44</v>
      </c>
      <c r="E34" s="224">
        <v>133828.04999999999</v>
      </c>
      <c r="F34" s="224">
        <v>133828.04999999999</v>
      </c>
      <c r="G34" s="223">
        <v>80990.390000000014</v>
      </c>
    </row>
    <row r="35" spans="1:7" x14ac:dyDescent="0.25">
      <c r="A35" s="158" t="s">
        <v>528</v>
      </c>
      <c r="B35" s="159">
        <v>763832.31999999995</v>
      </c>
      <c r="C35" s="224">
        <v>-482552.19</v>
      </c>
      <c r="D35" s="223">
        <v>281280.12999999995</v>
      </c>
      <c r="E35" s="224">
        <v>227973.77</v>
      </c>
      <c r="F35" s="224">
        <v>227973.77</v>
      </c>
      <c r="G35" s="223">
        <v>53306.359999999957</v>
      </c>
    </row>
    <row r="36" spans="1:7" s="156" customFormat="1" x14ac:dyDescent="0.25">
      <c r="A36" s="158" t="s">
        <v>529</v>
      </c>
      <c r="B36" s="159">
        <v>580501.30000000005</v>
      </c>
      <c r="C36" s="224">
        <v>75730.240000000005</v>
      </c>
      <c r="D36" s="223">
        <v>656231.54</v>
      </c>
      <c r="E36" s="224">
        <v>510258.64</v>
      </c>
      <c r="F36" s="224">
        <v>510258.64</v>
      </c>
      <c r="G36" s="223">
        <v>145972.90000000002</v>
      </c>
    </row>
    <row r="37" spans="1:7" s="156" customFormat="1" x14ac:dyDescent="0.25">
      <c r="A37" s="158" t="s">
        <v>530</v>
      </c>
      <c r="B37" s="159">
        <v>394985.76</v>
      </c>
      <c r="C37" s="224">
        <v>37961.14</v>
      </c>
      <c r="D37" s="223">
        <v>432946.9</v>
      </c>
      <c r="E37" s="224">
        <v>379202.4</v>
      </c>
      <c r="F37" s="224">
        <v>379202.4</v>
      </c>
      <c r="G37" s="223">
        <v>53744.5</v>
      </c>
    </row>
    <row r="38" spans="1:7" s="156" customFormat="1" x14ac:dyDescent="0.25">
      <c r="A38" s="158" t="s">
        <v>531</v>
      </c>
      <c r="B38" s="159">
        <v>86350.01</v>
      </c>
      <c r="C38" s="224">
        <v>4485.74</v>
      </c>
      <c r="D38" s="223">
        <v>90835.75</v>
      </c>
      <c r="E38" s="224">
        <v>74569.59</v>
      </c>
      <c r="F38" s="224">
        <v>74569.59</v>
      </c>
      <c r="G38" s="223">
        <v>16266.160000000003</v>
      </c>
    </row>
    <row r="39" spans="1:7" s="156" customFormat="1" x14ac:dyDescent="0.25">
      <c r="A39" s="158" t="s">
        <v>532</v>
      </c>
      <c r="B39" s="159">
        <v>182896.88</v>
      </c>
      <c r="C39" s="224">
        <v>12424.94</v>
      </c>
      <c r="D39" s="223">
        <v>195321.82</v>
      </c>
      <c r="E39" s="224">
        <v>109111.32</v>
      </c>
      <c r="F39" s="224">
        <v>109111.32</v>
      </c>
      <c r="G39" s="223">
        <v>86210.5</v>
      </c>
    </row>
    <row r="40" spans="1:7" s="156" customFormat="1" x14ac:dyDescent="0.25">
      <c r="A40" s="158" t="s">
        <v>533</v>
      </c>
      <c r="B40" s="159">
        <v>412099.41</v>
      </c>
      <c r="C40" s="224">
        <v>33381.56</v>
      </c>
      <c r="D40" s="223">
        <v>445480.97</v>
      </c>
      <c r="E40" s="224">
        <v>352952.44</v>
      </c>
      <c r="F40" s="224">
        <v>352952.44</v>
      </c>
      <c r="G40" s="223">
        <v>92528.52999999997</v>
      </c>
    </row>
    <row r="41" spans="1:7" s="156" customFormat="1" x14ac:dyDescent="0.25">
      <c r="A41" s="158" t="s">
        <v>534</v>
      </c>
      <c r="B41" s="159">
        <v>427822.76</v>
      </c>
      <c r="C41" s="224">
        <v>23133.56</v>
      </c>
      <c r="D41" s="223">
        <v>450956.32</v>
      </c>
      <c r="E41" s="224">
        <v>302309.93</v>
      </c>
      <c r="F41" s="224">
        <v>302309.93</v>
      </c>
      <c r="G41" s="223">
        <v>148646.39000000001</v>
      </c>
    </row>
    <row r="42" spans="1:7" s="156" customFormat="1" x14ac:dyDescent="0.25">
      <c r="A42" s="158" t="s">
        <v>535</v>
      </c>
      <c r="B42" s="159">
        <v>82932.929999999993</v>
      </c>
      <c r="C42" s="224">
        <v>0</v>
      </c>
      <c r="D42" s="223">
        <v>82932.929999999993</v>
      </c>
      <c r="E42" s="224">
        <v>60937.52</v>
      </c>
      <c r="F42" s="224">
        <v>60937.52</v>
      </c>
      <c r="G42" s="223">
        <v>21995.409999999996</v>
      </c>
    </row>
    <row r="43" spans="1:7" s="156" customFormat="1" x14ac:dyDescent="0.25">
      <c r="A43" s="158" t="s">
        <v>536</v>
      </c>
      <c r="B43" s="159">
        <v>471007.69</v>
      </c>
      <c r="C43" s="224">
        <v>9500</v>
      </c>
      <c r="D43" s="223">
        <v>480507.69</v>
      </c>
      <c r="E43" s="224">
        <v>407921.96</v>
      </c>
      <c r="F43" s="224">
        <v>407921.96</v>
      </c>
      <c r="G43" s="223">
        <v>72585.729999999981</v>
      </c>
    </row>
    <row r="44" spans="1:7" s="156" customFormat="1" x14ac:dyDescent="0.25">
      <c r="A44" s="158" t="s">
        <v>537</v>
      </c>
      <c r="B44" s="159">
        <v>502384.63</v>
      </c>
      <c r="C44" s="224">
        <v>21780.41</v>
      </c>
      <c r="D44" s="223">
        <v>524165.04</v>
      </c>
      <c r="E44" s="224">
        <v>298721.52</v>
      </c>
      <c r="F44" s="224">
        <v>298721.52</v>
      </c>
      <c r="G44" s="223">
        <v>225443.51999999996</v>
      </c>
    </row>
    <row r="45" spans="1:7" s="156" customFormat="1" x14ac:dyDescent="0.25">
      <c r="A45" s="158" t="s">
        <v>538</v>
      </c>
      <c r="B45" s="159">
        <v>551143.74</v>
      </c>
      <c r="C45" s="224">
        <v>49166.53</v>
      </c>
      <c r="D45" s="223">
        <v>600310.27</v>
      </c>
      <c r="E45" s="224">
        <v>482757.69</v>
      </c>
      <c r="F45" s="224">
        <v>482757.69</v>
      </c>
      <c r="G45" s="223">
        <v>117552.58000000002</v>
      </c>
    </row>
    <row r="46" spans="1:7" s="156" customFormat="1" x14ac:dyDescent="0.25">
      <c r="A46" s="158" t="s">
        <v>539</v>
      </c>
      <c r="B46" s="159">
        <v>82845.31</v>
      </c>
      <c r="C46" s="224">
        <v>833.46</v>
      </c>
      <c r="D46" s="223">
        <v>83678.77</v>
      </c>
      <c r="E46" s="224">
        <v>74517.070000000007</v>
      </c>
      <c r="F46" s="224">
        <v>74517.070000000007</v>
      </c>
      <c r="G46" s="223">
        <v>9161.6999999999971</v>
      </c>
    </row>
    <row r="47" spans="1:7" x14ac:dyDescent="0.25">
      <c r="A47" s="158" t="s">
        <v>540</v>
      </c>
      <c r="B47" s="159">
        <v>1444249.69</v>
      </c>
      <c r="C47" s="224">
        <v>126158.27</v>
      </c>
      <c r="D47" s="223">
        <v>1570407.96</v>
      </c>
      <c r="E47" s="224">
        <v>1248057.6000000001</v>
      </c>
      <c r="F47" s="224">
        <v>1248057.6000000001</v>
      </c>
      <c r="G47" s="223">
        <v>322350.35999999987</v>
      </c>
    </row>
    <row r="48" spans="1:7" x14ac:dyDescent="0.25">
      <c r="A48" s="158" t="s">
        <v>541</v>
      </c>
      <c r="B48" s="159">
        <v>795122.61</v>
      </c>
      <c r="C48" s="224">
        <v>33456</v>
      </c>
      <c r="D48" s="223">
        <v>828578.61</v>
      </c>
      <c r="E48" s="224">
        <v>723483.3</v>
      </c>
      <c r="F48" s="224">
        <v>723483.3</v>
      </c>
      <c r="G48" s="223">
        <v>105095.30999999994</v>
      </c>
    </row>
    <row r="49" spans="1:7" x14ac:dyDescent="0.25">
      <c r="A49" s="158" t="s">
        <v>542</v>
      </c>
      <c r="B49" s="159">
        <v>416406.17</v>
      </c>
      <c r="C49" s="224">
        <v>16000</v>
      </c>
      <c r="D49" s="223">
        <v>432406.17</v>
      </c>
      <c r="E49" s="224">
        <v>336126.6</v>
      </c>
      <c r="F49" s="224">
        <v>336126.6</v>
      </c>
      <c r="G49" s="223">
        <v>96279.57</v>
      </c>
    </row>
    <row r="50" spans="1:7" x14ac:dyDescent="0.25">
      <c r="A50" s="30" t="s">
        <v>140</v>
      </c>
      <c r="B50" s="47"/>
      <c r="C50" s="47"/>
      <c r="D50" s="47"/>
      <c r="E50" s="47"/>
      <c r="F50" s="47"/>
      <c r="G50" s="47"/>
    </row>
    <row r="51" spans="1:7" x14ac:dyDescent="0.25">
      <c r="A51" s="3" t="s">
        <v>355</v>
      </c>
      <c r="B51" s="136">
        <f t="shared" ref="B51:G51" si="2">SUM(B30,B9)</f>
        <v>19752364.27</v>
      </c>
      <c r="C51" s="136">
        <f t="shared" si="2"/>
        <v>2266189.2799999998</v>
      </c>
      <c r="D51" s="136">
        <f t="shared" si="2"/>
        <v>22018553.549999997</v>
      </c>
      <c r="E51" s="136">
        <f t="shared" si="2"/>
        <v>7951411.3200000003</v>
      </c>
      <c r="F51" s="136">
        <f t="shared" si="2"/>
        <v>7951411.3200000003</v>
      </c>
      <c r="G51" s="136">
        <f t="shared" si="2"/>
        <v>14067142.23</v>
      </c>
    </row>
    <row r="52" spans="1:7" x14ac:dyDescent="0.25">
      <c r="A52" s="53"/>
      <c r="B52" s="136"/>
      <c r="C52" s="136"/>
      <c r="D52" s="136"/>
      <c r="E52" s="53"/>
      <c r="F52" s="53"/>
      <c r="G52" s="53"/>
    </row>
    <row r="53" spans="1:7" x14ac:dyDescent="0.25">
      <c r="A53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9:G30 B9:G9 B50:G51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0:G51 B9:G9 B29:G3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9"/>
  <sheetViews>
    <sheetView showGridLines="0" zoomScaleNormal="100" workbookViewId="0">
      <selection activeCell="I22" sqref="I22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62" t="s">
        <v>360</v>
      </c>
      <c r="B1" s="263"/>
      <c r="C1" s="263"/>
      <c r="D1" s="263"/>
      <c r="E1" s="263"/>
      <c r="F1" s="263"/>
      <c r="G1" s="26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361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.75" customHeight="1" x14ac:dyDescent="0.25">
      <c r="A7" s="248" t="s">
        <v>182</v>
      </c>
      <c r="B7" s="257" t="s">
        <v>276</v>
      </c>
      <c r="C7" s="258"/>
      <c r="D7" s="258"/>
      <c r="E7" s="258"/>
      <c r="F7" s="259"/>
      <c r="G7" s="252" t="s">
        <v>567</v>
      </c>
    </row>
    <row r="8" spans="1:7" ht="30" x14ac:dyDescent="0.25">
      <c r="A8" s="249"/>
      <c r="B8" s="171" t="s">
        <v>183</v>
      </c>
      <c r="C8" s="172" t="s">
        <v>362</v>
      </c>
      <c r="D8" s="171" t="s">
        <v>278</v>
      </c>
      <c r="E8" s="171" t="s">
        <v>167</v>
      </c>
      <c r="F8" s="31" t="s">
        <v>184</v>
      </c>
      <c r="G8" s="251"/>
    </row>
    <row r="9" spans="1:7" ht="16.5" customHeight="1" x14ac:dyDescent="0.25">
      <c r="A9" s="26" t="s">
        <v>363</v>
      </c>
      <c r="B9" s="137">
        <f>SUM(B10,B19,B27,B37)</f>
        <v>10742363.27</v>
      </c>
      <c r="C9" s="137">
        <f t="shared" ref="C9:G9" si="0">SUM(C10,C19,C27,C37)</f>
        <v>2212190.2799999998</v>
      </c>
      <c r="D9" s="137">
        <f t="shared" si="0"/>
        <v>12954553.549999999</v>
      </c>
      <c r="E9" s="137">
        <f t="shared" si="0"/>
        <v>1060193.3700000001</v>
      </c>
      <c r="F9" s="137">
        <f t="shared" si="0"/>
        <v>1060193.3700000001</v>
      </c>
      <c r="G9" s="137">
        <f t="shared" si="0"/>
        <v>11894360.18</v>
      </c>
    </row>
    <row r="10" spans="1:7" ht="15" customHeight="1" x14ac:dyDescent="0.25">
      <c r="A10" s="56" t="s">
        <v>364</v>
      </c>
      <c r="B10" s="116">
        <f>SUM(B11:B18)</f>
        <v>2110299.17</v>
      </c>
      <c r="C10" s="116">
        <f t="shared" ref="C10:G10" si="1">SUM(C11:C18)</f>
        <v>0</v>
      </c>
      <c r="D10" s="116">
        <f t="shared" si="1"/>
        <v>2110299.17</v>
      </c>
      <c r="E10" s="116">
        <f t="shared" si="1"/>
        <v>97804.34</v>
      </c>
      <c r="F10" s="116">
        <f t="shared" si="1"/>
        <v>97804.34</v>
      </c>
      <c r="G10" s="116">
        <f t="shared" si="1"/>
        <v>2012494.8299999998</v>
      </c>
    </row>
    <row r="11" spans="1:7" x14ac:dyDescent="0.25">
      <c r="A11" s="74" t="s">
        <v>365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</row>
    <row r="12" spans="1:7" x14ac:dyDescent="0.25">
      <c r="A12" s="74" t="s">
        <v>366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</row>
    <row r="13" spans="1:7" x14ac:dyDescent="0.25">
      <c r="A13" s="74" t="s">
        <v>367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 x14ac:dyDescent="0.25">
      <c r="A14" s="74" t="s">
        <v>368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 x14ac:dyDescent="0.25">
      <c r="A15" s="74" t="s">
        <v>369</v>
      </c>
      <c r="B15" s="160">
        <v>2110299.17</v>
      </c>
      <c r="C15" s="160">
        <v>0</v>
      </c>
      <c r="D15" s="225">
        <v>2110299.17</v>
      </c>
      <c r="E15" s="226">
        <v>97804.34</v>
      </c>
      <c r="F15" s="226">
        <v>97804.34</v>
      </c>
      <c r="G15" s="225">
        <v>2012494.8299999998</v>
      </c>
    </row>
    <row r="16" spans="1:7" x14ac:dyDescent="0.25">
      <c r="A16" s="74" t="s">
        <v>370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</row>
    <row r="17" spans="1:7" x14ac:dyDescent="0.25">
      <c r="A17" s="74" t="s">
        <v>371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</row>
    <row r="18" spans="1:7" x14ac:dyDescent="0.25">
      <c r="A18" s="74" t="s">
        <v>372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</row>
    <row r="19" spans="1:7" x14ac:dyDescent="0.25">
      <c r="A19" s="56" t="s">
        <v>373</v>
      </c>
      <c r="B19" s="116">
        <f>SUM(B20:B26)</f>
        <v>8632064.0999999996</v>
      </c>
      <c r="C19" s="116">
        <f t="shared" ref="C19:G19" si="2">SUM(C20:C26)</f>
        <v>2212190.2799999998</v>
      </c>
      <c r="D19" s="116">
        <f t="shared" si="2"/>
        <v>10844254.379999999</v>
      </c>
      <c r="E19" s="116">
        <f t="shared" si="2"/>
        <v>962389.03</v>
      </c>
      <c r="F19" s="116">
        <f t="shared" si="2"/>
        <v>962389.03</v>
      </c>
      <c r="G19" s="116">
        <f t="shared" si="2"/>
        <v>9881865.3499999996</v>
      </c>
    </row>
    <row r="20" spans="1:7" x14ac:dyDescent="0.25">
      <c r="A20" s="74" t="s">
        <v>374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 x14ac:dyDescent="0.25">
      <c r="A21" s="74" t="s">
        <v>375</v>
      </c>
      <c r="B21" s="162">
        <v>189366.67</v>
      </c>
      <c r="C21" s="228">
        <v>-8924.94</v>
      </c>
      <c r="D21" s="227">
        <v>180441.73</v>
      </c>
      <c r="E21" s="228">
        <v>1966.19</v>
      </c>
      <c r="F21" s="228">
        <v>1966.19</v>
      </c>
      <c r="G21" s="227">
        <v>178475.54</v>
      </c>
    </row>
    <row r="22" spans="1:7" x14ac:dyDescent="0.25">
      <c r="A22" s="74" t="s">
        <v>376</v>
      </c>
      <c r="B22" s="162">
        <v>756153.33</v>
      </c>
      <c r="C22" s="228">
        <v>-30156.27</v>
      </c>
      <c r="D22" s="227">
        <v>725997.05999999994</v>
      </c>
      <c r="E22" s="228">
        <v>45184.800000000003</v>
      </c>
      <c r="F22" s="228">
        <v>45184.800000000003</v>
      </c>
      <c r="G22" s="227">
        <v>680812.25999999989</v>
      </c>
    </row>
    <row r="23" spans="1:7" x14ac:dyDescent="0.25">
      <c r="A23" s="74" t="s">
        <v>377</v>
      </c>
      <c r="B23" s="161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</row>
    <row r="24" spans="1:7" x14ac:dyDescent="0.25">
      <c r="A24" s="74" t="s">
        <v>378</v>
      </c>
      <c r="B24" s="162">
        <v>1674378.72</v>
      </c>
      <c r="C24" s="228">
        <v>-46158.27</v>
      </c>
      <c r="D24" s="227">
        <v>1628220.45</v>
      </c>
      <c r="E24" s="228">
        <v>39398.300000000003</v>
      </c>
      <c r="F24" s="228">
        <v>39398.300000000003</v>
      </c>
      <c r="G24" s="227">
        <v>1588822.15</v>
      </c>
    </row>
    <row r="25" spans="1:7" x14ac:dyDescent="0.25">
      <c r="A25" s="74" t="s">
        <v>379</v>
      </c>
      <c r="B25" s="162">
        <v>6012165.3799999999</v>
      </c>
      <c r="C25" s="228">
        <v>2297429.7599999998</v>
      </c>
      <c r="D25" s="227">
        <v>8309595.1399999997</v>
      </c>
      <c r="E25" s="228">
        <v>875839.74</v>
      </c>
      <c r="F25" s="228">
        <v>875839.74</v>
      </c>
      <c r="G25" s="227">
        <v>7433755.3999999994</v>
      </c>
    </row>
    <row r="26" spans="1:7" x14ac:dyDescent="0.25">
      <c r="A26" s="74" t="s">
        <v>380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7" x14ac:dyDescent="0.25">
      <c r="A27" s="56" t="s">
        <v>381</v>
      </c>
      <c r="B27" s="116">
        <f>SUM(B28:B36)</f>
        <v>0</v>
      </c>
      <c r="C27" s="116">
        <f t="shared" ref="C27:G27" si="3">SUM(C28:C36)</f>
        <v>0</v>
      </c>
      <c r="D27" s="116">
        <f t="shared" si="3"/>
        <v>0</v>
      </c>
      <c r="E27" s="116">
        <f t="shared" si="3"/>
        <v>0</v>
      </c>
      <c r="F27" s="116">
        <f t="shared" si="3"/>
        <v>0</v>
      </c>
      <c r="G27" s="116">
        <f t="shared" si="3"/>
        <v>0</v>
      </c>
    </row>
    <row r="28" spans="1:7" x14ac:dyDescent="0.25">
      <c r="A28" s="77" t="s">
        <v>382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7" x14ac:dyDescent="0.25">
      <c r="A29" s="74" t="s">
        <v>383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</row>
    <row r="30" spans="1:7" x14ac:dyDescent="0.25">
      <c r="A30" s="74" t="s">
        <v>384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</row>
    <row r="31" spans="1:7" x14ac:dyDescent="0.25">
      <c r="A31" s="74" t="s">
        <v>385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</row>
    <row r="32" spans="1:7" x14ac:dyDescent="0.25">
      <c r="A32" s="74" t="s">
        <v>386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</row>
    <row r="33" spans="1:7" ht="14.45" customHeight="1" x14ac:dyDescent="0.25">
      <c r="A33" s="74" t="s">
        <v>387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 ht="14.45" customHeight="1" x14ac:dyDescent="0.25">
      <c r="A34" s="74" t="s">
        <v>388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</row>
    <row r="35" spans="1:7" ht="14.45" customHeight="1" x14ac:dyDescent="0.25">
      <c r="A35" s="74" t="s">
        <v>389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</row>
    <row r="36" spans="1:7" ht="14.45" customHeight="1" x14ac:dyDescent="0.25">
      <c r="A36" s="74" t="s">
        <v>390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</row>
    <row r="37" spans="1:7" ht="14.45" customHeight="1" x14ac:dyDescent="0.25">
      <c r="A37" s="57" t="s">
        <v>391</v>
      </c>
      <c r="B37" s="116">
        <f>SUM(B38:B41)</f>
        <v>0</v>
      </c>
      <c r="C37" s="116">
        <f t="shared" ref="C37:G37" si="4">SUM(C38:C41)</f>
        <v>0</v>
      </c>
      <c r="D37" s="116">
        <f t="shared" si="4"/>
        <v>0</v>
      </c>
      <c r="E37" s="116">
        <f t="shared" si="4"/>
        <v>0</v>
      </c>
      <c r="F37" s="116">
        <f t="shared" si="4"/>
        <v>0</v>
      </c>
      <c r="G37" s="116">
        <f t="shared" si="4"/>
        <v>0</v>
      </c>
    </row>
    <row r="38" spans="1:7" x14ac:dyDescent="0.25">
      <c r="A38" s="77" t="s">
        <v>392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</row>
    <row r="39" spans="1:7" ht="30" x14ac:dyDescent="0.25">
      <c r="A39" s="77" t="s">
        <v>393</v>
      </c>
      <c r="B39" s="116">
        <v>0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</row>
    <row r="40" spans="1:7" x14ac:dyDescent="0.25">
      <c r="A40" s="77" t="s">
        <v>394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</row>
    <row r="41" spans="1:7" x14ac:dyDescent="0.25">
      <c r="A41" s="77" t="s">
        <v>395</v>
      </c>
      <c r="B41" s="116">
        <v>0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</row>
    <row r="42" spans="1:7" x14ac:dyDescent="0.25">
      <c r="A42" s="77"/>
      <c r="B42" s="138"/>
      <c r="C42" s="138"/>
      <c r="D42" s="138"/>
      <c r="E42" s="138"/>
      <c r="F42" s="138"/>
      <c r="G42" s="138"/>
    </row>
    <row r="43" spans="1:7" x14ac:dyDescent="0.25">
      <c r="A43" s="3" t="s">
        <v>396</v>
      </c>
      <c r="B43" s="139">
        <f>SUM(B44,B53,B61,B71)</f>
        <v>9010001</v>
      </c>
      <c r="C43" s="139">
        <f t="shared" ref="C43:G43" si="5">SUM(C44,C53,C61,C71)</f>
        <v>53998.999999999971</v>
      </c>
      <c r="D43" s="139">
        <f t="shared" si="5"/>
        <v>9064000</v>
      </c>
      <c r="E43" s="139">
        <f t="shared" si="5"/>
        <v>6891217.9500000002</v>
      </c>
      <c r="F43" s="139">
        <f t="shared" si="5"/>
        <v>6891217.9500000002</v>
      </c>
      <c r="G43" s="139">
        <f t="shared" si="5"/>
        <v>2172782.0499999998</v>
      </c>
    </row>
    <row r="44" spans="1:7" x14ac:dyDescent="0.25">
      <c r="A44" s="56" t="s">
        <v>364</v>
      </c>
      <c r="B44" s="116">
        <f>SUM(B45:B52)</f>
        <v>2049287.49</v>
      </c>
      <c r="C44" s="116">
        <f t="shared" ref="C44:G44" si="6">SUM(C45:C52)</f>
        <v>82156</v>
      </c>
      <c r="D44" s="116">
        <f t="shared" si="6"/>
        <v>2131443.4900000002</v>
      </c>
      <c r="E44" s="116">
        <f t="shared" si="6"/>
        <v>1651122.8</v>
      </c>
      <c r="F44" s="116">
        <f t="shared" si="6"/>
        <v>1651122.8</v>
      </c>
      <c r="G44" s="116">
        <f t="shared" si="6"/>
        <v>480320.69000000018</v>
      </c>
    </row>
    <row r="45" spans="1:7" x14ac:dyDescent="0.25">
      <c r="A45" s="77" t="s">
        <v>365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</row>
    <row r="46" spans="1:7" x14ac:dyDescent="0.25">
      <c r="A46" s="77" t="s">
        <v>366</v>
      </c>
      <c r="B46" s="116">
        <v>0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</row>
    <row r="47" spans="1:7" x14ac:dyDescent="0.25">
      <c r="A47" s="77" t="s">
        <v>367</v>
      </c>
      <c r="B47" s="116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</row>
    <row r="48" spans="1:7" x14ac:dyDescent="0.25">
      <c r="A48" s="77" t="s">
        <v>368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</row>
    <row r="49" spans="1:7" x14ac:dyDescent="0.25">
      <c r="A49" s="77" t="s">
        <v>369</v>
      </c>
      <c r="B49" s="163">
        <v>2049287.49</v>
      </c>
      <c r="C49" s="230">
        <v>82156</v>
      </c>
      <c r="D49" s="229">
        <v>2131443.4900000002</v>
      </c>
      <c r="E49" s="230">
        <v>1651122.8</v>
      </c>
      <c r="F49" s="230">
        <v>1651122.8</v>
      </c>
      <c r="G49" s="229">
        <v>480320.69000000018</v>
      </c>
    </row>
    <row r="50" spans="1:7" x14ac:dyDescent="0.25">
      <c r="A50" s="77" t="s">
        <v>370</v>
      </c>
      <c r="B50" s="116">
        <v>0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</row>
    <row r="51" spans="1:7" x14ac:dyDescent="0.25">
      <c r="A51" s="77" t="s">
        <v>371</v>
      </c>
      <c r="B51" s="116">
        <v>0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</row>
    <row r="52" spans="1:7" x14ac:dyDescent="0.25">
      <c r="A52" s="77" t="s">
        <v>372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</row>
    <row r="53" spans="1:7" x14ac:dyDescent="0.25">
      <c r="A53" s="56" t="s">
        <v>373</v>
      </c>
      <c r="B53" s="116">
        <f>SUM(B54:B60)</f>
        <v>6960713.5099999998</v>
      </c>
      <c r="C53" s="116">
        <f t="shared" ref="C53:G53" si="7">SUM(C54:C60)</f>
        <v>-28157.000000000029</v>
      </c>
      <c r="D53" s="116">
        <f t="shared" si="7"/>
        <v>6932556.5099999998</v>
      </c>
      <c r="E53" s="116">
        <f t="shared" si="7"/>
        <v>5240095.1500000004</v>
      </c>
      <c r="F53" s="116">
        <f t="shared" si="7"/>
        <v>5240095.1500000004</v>
      </c>
      <c r="G53" s="116">
        <f t="shared" si="7"/>
        <v>1692461.3599999996</v>
      </c>
    </row>
    <row r="54" spans="1:7" x14ac:dyDescent="0.25">
      <c r="A54" s="77" t="s">
        <v>374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</row>
    <row r="55" spans="1:7" x14ac:dyDescent="0.25">
      <c r="A55" s="77" t="s">
        <v>375</v>
      </c>
      <c r="B55" s="165">
        <v>182896.88</v>
      </c>
      <c r="C55" s="232">
        <v>12424.94</v>
      </c>
      <c r="D55" s="231">
        <v>195321.82</v>
      </c>
      <c r="E55" s="232">
        <v>109111.32</v>
      </c>
      <c r="F55" s="232">
        <v>109111.32</v>
      </c>
      <c r="G55" s="231">
        <v>86210.5</v>
      </c>
    </row>
    <row r="56" spans="1:7" x14ac:dyDescent="0.25">
      <c r="A56" s="77" t="s">
        <v>376</v>
      </c>
      <c r="B56" s="165">
        <v>637493.75</v>
      </c>
      <c r="C56" s="232">
        <v>53652.27</v>
      </c>
      <c r="D56" s="231">
        <v>691146.02</v>
      </c>
      <c r="E56" s="232">
        <v>557327.28</v>
      </c>
      <c r="F56" s="232">
        <v>557327.28</v>
      </c>
      <c r="G56" s="231">
        <v>133818.74</v>
      </c>
    </row>
    <row r="57" spans="1:7" x14ac:dyDescent="0.25">
      <c r="A57" s="78" t="s">
        <v>377</v>
      </c>
      <c r="B57" s="164">
        <v>0</v>
      </c>
      <c r="C57" s="231">
        <v>0</v>
      </c>
      <c r="D57" s="231">
        <v>0</v>
      </c>
      <c r="E57" s="231">
        <v>0</v>
      </c>
      <c r="F57" s="231">
        <v>0</v>
      </c>
      <c r="G57" s="231">
        <v>0</v>
      </c>
    </row>
    <row r="58" spans="1:7" x14ac:dyDescent="0.25">
      <c r="A58" s="77" t="s">
        <v>378</v>
      </c>
      <c r="B58" s="165">
        <v>1444249.69</v>
      </c>
      <c r="C58" s="232">
        <v>126158.27</v>
      </c>
      <c r="D58" s="231">
        <v>1570407.96</v>
      </c>
      <c r="E58" s="232">
        <v>1248057.6000000001</v>
      </c>
      <c r="F58" s="232">
        <v>1248057.6000000001</v>
      </c>
      <c r="G58" s="231">
        <v>322350.35999999987</v>
      </c>
    </row>
    <row r="59" spans="1:7" x14ac:dyDescent="0.25">
      <c r="A59" s="77" t="s">
        <v>379</v>
      </c>
      <c r="B59" s="165">
        <v>4696073.1900000004</v>
      </c>
      <c r="C59" s="232">
        <v>-220392.48</v>
      </c>
      <c r="D59" s="231">
        <v>4475680.71</v>
      </c>
      <c r="E59" s="232">
        <v>3325598.95</v>
      </c>
      <c r="F59" s="232">
        <v>3325598.95</v>
      </c>
      <c r="G59" s="231">
        <v>1150081.7599999998</v>
      </c>
    </row>
    <row r="60" spans="1:7" x14ac:dyDescent="0.25">
      <c r="A60" s="77" t="s">
        <v>380</v>
      </c>
      <c r="B60" s="116">
        <v>0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</row>
    <row r="61" spans="1:7" x14ac:dyDescent="0.25">
      <c r="A61" s="56" t="s">
        <v>381</v>
      </c>
      <c r="B61" s="116">
        <f>SUM(B62:B70)</f>
        <v>0</v>
      </c>
      <c r="C61" s="116">
        <f t="shared" ref="C61:G61" si="8">SUM(C62:C70)</f>
        <v>0</v>
      </c>
      <c r="D61" s="116">
        <f t="shared" si="8"/>
        <v>0</v>
      </c>
      <c r="E61" s="116">
        <f t="shared" si="8"/>
        <v>0</v>
      </c>
      <c r="F61" s="116">
        <f t="shared" si="8"/>
        <v>0</v>
      </c>
      <c r="G61" s="116">
        <f t="shared" si="8"/>
        <v>0</v>
      </c>
    </row>
    <row r="62" spans="1:7" x14ac:dyDescent="0.25">
      <c r="A62" s="77" t="s">
        <v>382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</row>
    <row r="63" spans="1:7" x14ac:dyDescent="0.25">
      <c r="A63" s="77" t="s">
        <v>383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</row>
    <row r="64" spans="1:7" x14ac:dyDescent="0.25">
      <c r="A64" s="77" t="s">
        <v>384</v>
      </c>
      <c r="B64" s="116">
        <v>0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</row>
    <row r="65" spans="1:7" x14ac:dyDescent="0.25">
      <c r="A65" s="77" t="s">
        <v>385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</row>
    <row r="66" spans="1:7" x14ac:dyDescent="0.25">
      <c r="A66" s="77" t="s">
        <v>386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</row>
    <row r="67" spans="1:7" x14ac:dyDescent="0.25">
      <c r="A67" s="77" t="s">
        <v>387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</row>
    <row r="68" spans="1:7" x14ac:dyDescent="0.25">
      <c r="A68" s="77" t="s">
        <v>388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</row>
    <row r="69" spans="1:7" x14ac:dyDescent="0.25">
      <c r="A69" s="77" t="s">
        <v>389</v>
      </c>
      <c r="B69" s="116">
        <v>0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</row>
    <row r="70" spans="1:7" x14ac:dyDescent="0.25">
      <c r="A70" s="77" t="s">
        <v>390</v>
      </c>
      <c r="B70" s="116">
        <v>0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</row>
    <row r="71" spans="1:7" x14ac:dyDescent="0.25">
      <c r="A71" s="57" t="s">
        <v>391</v>
      </c>
      <c r="B71" s="116">
        <f>SUM(B72:B75)</f>
        <v>0</v>
      </c>
      <c r="C71" s="116">
        <f t="shared" ref="C71:G71" si="9">SUM(C72:C75)</f>
        <v>0</v>
      </c>
      <c r="D71" s="116">
        <f t="shared" si="9"/>
        <v>0</v>
      </c>
      <c r="E71" s="116">
        <f t="shared" si="9"/>
        <v>0</v>
      </c>
      <c r="F71" s="116">
        <f t="shared" si="9"/>
        <v>0</v>
      </c>
      <c r="G71" s="116">
        <f t="shared" si="9"/>
        <v>0</v>
      </c>
    </row>
    <row r="72" spans="1:7" x14ac:dyDescent="0.25">
      <c r="A72" s="77" t="s">
        <v>392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</row>
    <row r="73" spans="1:7" ht="30" x14ac:dyDescent="0.25">
      <c r="A73" s="77" t="s">
        <v>393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</row>
    <row r="74" spans="1:7" x14ac:dyDescent="0.25">
      <c r="A74" s="77" t="s">
        <v>394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</row>
    <row r="75" spans="1:7" x14ac:dyDescent="0.25">
      <c r="A75" s="77" t="s">
        <v>395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</row>
    <row r="76" spans="1:7" x14ac:dyDescent="0.25">
      <c r="A76" s="43"/>
      <c r="B76" s="140"/>
      <c r="C76" s="140"/>
      <c r="D76" s="140"/>
      <c r="E76" s="140"/>
      <c r="F76" s="140"/>
      <c r="G76" s="140"/>
    </row>
    <row r="77" spans="1:7" x14ac:dyDescent="0.25">
      <c r="A77" s="3" t="s">
        <v>355</v>
      </c>
      <c r="B77" s="139">
        <f>B43+B9</f>
        <v>19752364.27</v>
      </c>
      <c r="C77" s="139">
        <f t="shared" ref="C77:G77" si="10">C43+C9</f>
        <v>2266189.2799999998</v>
      </c>
      <c r="D77" s="139">
        <f t="shared" si="10"/>
        <v>22018553.549999997</v>
      </c>
      <c r="E77" s="139">
        <f t="shared" si="10"/>
        <v>7951411.3200000003</v>
      </c>
      <c r="F77" s="139">
        <f t="shared" si="10"/>
        <v>7951411.3200000003</v>
      </c>
      <c r="G77" s="139">
        <f t="shared" si="10"/>
        <v>14067142.23</v>
      </c>
    </row>
    <row r="78" spans="1:7" x14ac:dyDescent="0.25">
      <c r="A78" s="53"/>
      <c r="B78" s="79"/>
      <c r="C78" s="79"/>
      <c r="D78" s="79"/>
      <c r="E78" s="79"/>
      <c r="F78" s="79"/>
      <c r="G78" s="79"/>
    </row>
    <row r="79" spans="1:7" x14ac:dyDescent="0.25">
      <c r="A79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20 B26:G48 B50:G54 B60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5"/>
  <sheetViews>
    <sheetView showGridLines="0" zoomScale="115" zoomScaleNormal="115" workbookViewId="0">
      <selection activeCell="H8" sqref="H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53" t="s">
        <v>397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398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x14ac:dyDescent="0.25">
      <c r="A7" s="248" t="s">
        <v>182</v>
      </c>
      <c r="B7" s="251" t="s">
        <v>276</v>
      </c>
      <c r="C7" s="251"/>
      <c r="D7" s="251"/>
      <c r="E7" s="251"/>
      <c r="F7" s="251"/>
      <c r="G7" s="251" t="s">
        <v>567</v>
      </c>
    </row>
    <row r="8" spans="1:7" ht="30" x14ac:dyDescent="0.25">
      <c r="A8" s="249"/>
      <c r="B8" s="172" t="s">
        <v>183</v>
      </c>
      <c r="C8" s="173" t="s">
        <v>362</v>
      </c>
      <c r="D8" s="173" t="s">
        <v>209</v>
      </c>
      <c r="E8" s="173" t="s">
        <v>167</v>
      </c>
      <c r="F8" s="173" t="s">
        <v>184</v>
      </c>
      <c r="G8" s="264"/>
    </row>
    <row r="9" spans="1:7" ht="15.75" customHeight="1" x14ac:dyDescent="0.25">
      <c r="A9" s="26" t="s">
        <v>399</v>
      </c>
      <c r="B9" s="113">
        <f>SUM(B10,B11,B12,B15,B16,B19)</f>
        <v>7832135.5999999996</v>
      </c>
      <c r="C9" s="113">
        <f t="shared" ref="C9:G9" si="0">SUM(C10,C11,C12,C15,C16,C19)</f>
        <v>-266511.95</v>
      </c>
      <c r="D9" s="113">
        <f t="shared" si="0"/>
        <v>7565623.6499999994</v>
      </c>
      <c r="E9" s="113">
        <f t="shared" si="0"/>
        <v>0</v>
      </c>
      <c r="F9" s="113">
        <f t="shared" si="0"/>
        <v>0</v>
      </c>
      <c r="G9" s="113">
        <f t="shared" si="0"/>
        <v>7565623.6499999994</v>
      </c>
    </row>
    <row r="10" spans="1:7" x14ac:dyDescent="0.25">
      <c r="A10" s="56" t="s">
        <v>400</v>
      </c>
      <c r="B10" s="166">
        <v>7832135.5999999996</v>
      </c>
      <c r="C10" s="234">
        <v>-266511.95</v>
      </c>
      <c r="D10" s="233">
        <v>7565623.6499999994</v>
      </c>
      <c r="E10" s="234">
        <v>0</v>
      </c>
      <c r="F10" s="234">
        <v>0</v>
      </c>
      <c r="G10" s="233">
        <v>7565623.6499999994</v>
      </c>
    </row>
    <row r="11" spans="1:7" ht="15.75" customHeight="1" x14ac:dyDescent="0.25">
      <c r="A11" s="56" t="s">
        <v>401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f t="shared" ref="G11:G19" si="1">D11-E11</f>
        <v>0</v>
      </c>
    </row>
    <row r="12" spans="1:7" x14ac:dyDescent="0.25">
      <c r="A12" s="56" t="s">
        <v>402</v>
      </c>
      <c r="B12" s="73">
        <f>B13+B14</f>
        <v>0</v>
      </c>
      <c r="C12" s="73">
        <f t="shared" ref="C12:G12" si="2">C13+C14</f>
        <v>0</v>
      </c>
      <c r="D12" s="73">
        <f t="shared" si="2"/>
        <v>0</v>
      </c>
      <c r="E12" s="73">
        <f t="shared" si="2"/>
        <v>0</v>
      </c>
      <c r="F12" s="73">
        <f t="shared" si="2"/>
        <v>0</v>
      </c>
      <c r="G12" s="73">
        <f t="shared" si="2"/>
        <v>0</v>
      </c>
    </row>
    <row r="13" spans="1:7" x14ac:dyDescent="0.25">
      <c r="A13" s="74" t="s">
        <v>403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f t="shared" si="1"/>
        <v>0</v>
      </c>
    </row>
    <row r="14" spans="1:7" x14ac:dyDescent="0.25">
      <c r="A14" s="74" t="s">
        <v>404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f t="shared" si="1"/>
        <v>0</v>
      </c>
    </row>
    <row r="15" spans="1:7" x14ac:dyDescent="0.25">
      <c r="A15" s="56" t="s">
        <v>405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f t="shared" si="1"/>
        <v>0</v>
      </c>
    </row>
    <row r="16" spans="1:7" ht="30" x14ac:dyDescent="0.25">
      <c r="A16" s="57" t="s">
        <v>406</v>
      </c>
      <c r="B16" s="73">
        <f>B17+B18</f>
        <v>0</v>
      </c>
      <c r="C16" s="73">
        <f t="shared" ref="C16:G16" si="3">C17+C18</f>
        <v>0</v>
      </c>
      <c r="D16" s="73">
        <f t="shared" si="3"/>
        <v>0</v>
      </c>
      <c r="E16" s="73">
        <f t="shared" si="3"/>
        <v>0</v>
      </c>
      <c r="F16" s="73">
        <f t="shared" si="3"/>
        <v>0</v>
      </c>
      <c r="G16" s="73">
        <f t="shared" si="3"/>
        <v>0</v>
      </c>
    </row>
    <row r="17" spans="1:7" x14ac:dyDescent="0.25">
      <c r="A17" s="74" t="s">
        <v>407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f t="shared" si="1"/>
        <v>0</v>
      </c>
    </row>
    <row r="18" spans="1:7" x14ac:dyDescent="0.25">
      <c r="A18" s="74" t="s">
        <v>408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f t="shared" si="1"/>
        <v>0</v>
      </c>
    </row>
    <row r="19" spans="1:7" x14ac:dyDescent="0.25">
      <c r="A19" s="56" t="s">
        <v>409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f t="shared" si="1"/>
        <v>0</v>
      </c>
    </row>
    <row r="20" spans="1:7" x14ac:dyDescent="0.25">
      <c r="A20" s="43"/>
      <c r="B20" s="75"/>
      <c r="C20" s="75"/>
      <c r="D20" s="75"/>
      <c r="E20" s="75"/>
      <c r="F20" s="75"/>
      <c r="G20" s="75"/>
    </row>
    <row r="21" spans="1:7" x14ac:dyDescent="0.25">
      <c r="A21" s="32" t="s">
        <v>410</v>
      </c>
      <c r="B21" s="113">
        <f>SUM(B22,B23,B24,B27,B28,B31)</f>
        <v>6991578.2300000004</v>
      </c>
      <c r="C21" s="113">
        <f t="shared" ref="C21:F21" si="4">SUM(C22,C23,C24,C27,C28,C31)</f>
        <v>266511.95</v>
      </c>
      <c r="D21" s="113">
        <f t="shared" si="4"/>
        <v>7258090.1800000006</v>
      </c>
      <c r="E21" s="113">
        <f t="shared" si="4"/>
        <v>5953668.5099999998</v>
      </c>
      <c r="F21" s="113">
        <f t="shared" si="4"/>
        <v>5953668.5099999998</v>
      </c>
      <c r="G21" s="113">
        <f>SUM(G22,G23,G24,G27,G28,G31)</f>
        <v>1304421.6700000009</v>
      </c>
    </row>
    <row r="22" spans="1:7" x14ac:dyDescent="0.25">
      <c r="A22" s="56" t="s">
        <v>400</v>
      </c>
      <c r="B22" s="168">
        <v>6991578.2300000004</v>
      </c>
      <c r="C22" s="237">
        <v>266511.95</v>
      </c>
      <c r="D22" s="236">
        <v>7258090.1800000006</v>
      </c>
      <c r="E22" s="237">
        <v>5953668.5099999998</v>
      </c>
      <c r="F22" s="237">
        <v>5953668.5099999998</v>
      </c>
      <c r="G22" s="236">
        <v>1304421.6700000009</v>
      </c>
    </row>
    <row r="23" spans="1:7" x14ac:dyDescent="0.25">
      <c r="A23" s="56" t="s">
        <v>401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f t="shared" ref="G23:G31" si="5">D23-E23</f>
        <v>0</v>
      </c>
    </row>
    <row r="24" spans="1:7" x14ac:dyDescent="0.25">
      <c r="A24" s="56" t="s">
        <v>402</v>
      </c>
      <c r="B24" s="73">
        <f t="shared" ref="B24:G24" si="6">B25+B26</f>
        <v>0</v>
      </c>
      <c r="C24" s="73">
        <f t="shared" si="6"/>
        <v>0</v>
      </c>
      <c r="D24" s="73">
        <f t="shared" si="6"/>
        <v>0</v>
      </c>
      <c r="E24" s="73">
        <f t="shared" si="6"/>
        <v>0</v>
      </c>
      <c r="F24" s="73">
        <f t="shared" si="6"/>
        <v>0</v>
      </c>
      <c r="G24" s="73">
        <f t="shared" si="6"/>
        <v>0</v>
      </c>
    </row>
    <row r="25" spans="1:7" x14ac:dyDescent="0.25">
      <c r="A25" s="74" t="s">
        <v>403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f t="shared" si="5"/>
        <v>0</v>
      </c>
    </row>
    <row r="26" spans="1:7" x14ac:dyDescent="0.25">
      <c r="A26" s="74" t="s">
        <v>404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f t="shared" si="5"/>
        <v>0</v>
      </c>
    </row>
    <row r="27" spans="1:7" x14ac:dyDescent="0.25">
      <c r="A27" s="56" t="s">
        <v>405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f t="shared" si="5"/>
        <v>0</v>
      </c>
    </row>
    <row r="28" spans="1:7" ht="30" x14ac:dyDescent="0.25">
      <c r="A28" s="57" t="s">
        <v>406</v>
      </c>
      <c r="B28" s="73">
        <f t="shared" ref="B28:G28" si="7">B29+B30</f>
        <v>0</v>
      </c>
      <c r="C28" s="73">
        <f t="shared" si="7"/>
        <v>0</v>
      </c>
      <c r="D28" s="73">
        <f t="shared" si="7"/>
        <v>0</v>
      </c>
      <c r="E28" s="73">
        <f t="shared" si="7"/>
        <v>0</v>
      </c>
      <c r="F28" s="73">
        <f t="shared" si="7"/>
        <v>0</v>
      </c>
      <c r="G28" s="73">
        <f t="shared" si="7"/>
        <v>0</v>
      </c>
    </row>
    <row r="29" spans="1:7" x14ac:dyDescent="0.25">
      <c r="A29" s="74" t="s">
        <v>407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f t="shared" si="5"/>
        <v>0</v>
      </c>
    </row>
    <row r="30" spans="1:7" x14ac:dyDescent="0.25">
      <c r="A30" s="74" t="s">
        <v>408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f t="shared" si="5"/>
        <v>0</v>
      </c>
    </row>
    <row r="31" spans="1:7" x14ac:dyDescent="0.25">
      <c r="A31" s="56" t="s">
        <v>409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f t="shared" si="5"/>
        <v>0</v>
      </c>
    </row>
    <row r="32" spans="1:7" x14ac:dyDescent="0.25">
      <c r="A32" s="43"/>
      <c r="B32" s="75"/>
      <c r="C32" s="75"/>
      <c r="D32" s="75"/>
      <c r="E32" s="75"/>
      <c r="F32" s="75"/>
      <c r="G32" s="75"/>
    </row>
    <row r="33" spans="1:7" ht="14.45" customHeight="1" x14ac:dyDescent="0.25">
      <c r="A33" s="3" t="s">
        <v>411</v>
      </c>
      <c r="B33" s="113">
        <f>B21+B9</f>
        <v>14823713.83</v>
      </c>
      <c r="C33" s="113">
        <f t="shared" ref="C33:G33" si="8">C21+C9</f>
        <v>0</v>
      </c>
      <c r="D33" s="113">
        <f t="shared" si="8"/>
        <v>14823713.83</v>
      </c>
      <c r="E33" s="113">
        <f t="shared" si="8"/>
        <v>5953668.5099999998</v>
      </c>
      <c r="F33" s="113">
        <f t="shared" si="8"/>
        <v>5953668.5099999998</v>
      </c>
      <c r="G33" s="113">
        <f t="shared" si="8"/>
        <v>8870045.3200000003</v>
      </c>
    </row>
    <row r="34" spans="1:7" ht="14.45" customHeight="1" x14ac:dyDescent="0.25">
      <c r="A34" s="53"/>
      <c r="B34" s="76"/>
      <c r="C34" s="76"/>
      <c r="D34" s="76"/>
      <c r="E34" s="76"/>
      <c r="F34" s="76"/>
      <c r="G34" s="76"/>
    </row>
    <row r="35" spans="1:7" x14ac:dyDescent="0.25">
      <c r="A35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2023-03-16T22:14:51Z</dcterms:created>
  <dcterms:modified xsi:type="dcterms:W3CDTF">2026-08-03T17:21:15Z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